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checkCompatibility="1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B21" i="3" l="1"/>
  <c r="C21" i="3"/>
  <c r="C63" i="3"/>
  <c r="C56" i="3"/>
  <c r="C50" i="3"/>
  <c r="C88" i="3"/>
  <c r="C90" i="3" s="1"/>
  <c r="C89" i="3"/>
  <c r="C26" i="3"/>
  <c r="C94" i="3"/>
  <c r="B85" i="3"/>
  <c r="D60" i="3"/>
  <c r="D62" i="3"/>
  <c r="C48" i="3"/>
  <c r="D48" i="3"/>
  <c r="B48" i="3"/>
  <c r="B68" i="3" l="1"/>
  <c r="B90" i="3"/>
  <c r="B43" i="3" l="1"/>
  <c r="D71" i="3"/>
  <c r="B61" i="3"/>
  <c r="C61" i="3"/>
  <c r="D61" i="3" l="1"/>
  <c r="C68" i="3"/>
  <c r="B36" i="3"/>
  <c r="B26" i="3"/>
  <c r="C43" i="3"/>
  <c r="C99" i="3" l="1"/>
  <c r="D22" i="3"/>
  <c r="D15" i="3"/>
  <c r="B63" i="3"/>
  <c r="B56" i="3"/>
  <c r="D87" i="3"/>
  <c r="D38" i="3"/>
  <c r="C36" i="3"/>
  <c r="E15" i="4"/>
  <c r="C15" i="4"/>
  <c r="D15" i="4"/>
  <c r="B15" i="4"/>
  <c r="B50" i="3" l="1"/>
  <c r="B23" i="3" l="1"/>
  <c r="B98" i="3" s="1"/>
  <c r="D14" i="3"/>
  <c r="D36" i="3" l="1"/>
  <c r="C39" i="3"/>
  <c r="D21" i="3"/>
  <c r="D30" i="3"/>
  <c r="C23" i="3"/>
  <c r="C98" i="3" l="1"/>
  <c r="B94" i="3"/>
  <c r="D74" i="3"/>
  <c r="D89" i="3"/>
  <c r="D83" i="3"/>
  <c r="C73" i="3"/>
  <c r="B73" i="3"/>
  <c r="D81" i="3"/>
  <c r="D88" i="3"/>
  <c r="D80" i="3"/>
  <c r="D82" i="3"/>
  <c r="D84" i="3"/>
  <c r="D85" i="3"/>
  <c r="D86" i="3"/>
  <c r="B34" i="3"/>
  <c r="B39" i="3"/>
  <c r="B59" i="3"/>
  <c r="D28" i="3"/>
  <c r="D10" i="3"/>
  <c r="D53" i="3"/>
  <c r="D9" i="3"/>
  <c r="C34" i="3"/>
  <c r="C59" i="3"/>
  <c r="D59" i="3" s="1"/>
  <c r="D72" i="3"/>
  <c r="D70" i="3"/>
  <c r="D69" i="3"/>
  <c r="D67" i="3"/>
  <c r="D66" i="3"/>
  <c r="D65" i="3"/>
  <c r="D64" i="3"/>
  <c r="D58" i="3"/>
  <c r="D57" i="3"/>
  <c r="D55" i="3"/>
  <c r="D54" i="3"/>
  <c r="D52" i="3"/>
  <c r="D47" i="3"/>
  <c r="D45" i="3"/>
  <c r="D44" i="3"/>
  <c r="D42" i="3"/>
  <c r="D41" i="3"/>
  <c r="D40" i="3"/>
  <c r="D37" i="3"/>
  <c r="D35" i="3"/>
  <c r="D33" i="3"/>
  <c r="D31" i="3"/>
  <c r="D29" i="3"/>
  <c r="D27" i="3"/>
  <c r="D16" i="3"/>
  <c r="D18" i="3"/>
  <c r="D19" i="3"/>
  <c r="D17" i="3"/>
  <c r="D8" i="3"/>
  <c r="D11" i="3"/>
  <c r="D12" i="3"/>
  <c r="D7" i="3"/>
  <c r="D79" i="3"/>
  <c r="D51" i="3"/>
  <c r="B75" i="3" l="1"/>
  <c r="C75" i="3"/>
  <c r="C93" i="3" s="1"/>
  <c r="D73" i="3"/>
  <c r="D34" i="3"/>
  <c r="D23" i="3"/>
  <c r="C97" i="3"/>
  <c r="C100" i="3" s="1"/>
  <c r="D39" i="3"/>
  <c r="D90" i="3"/>
  <c r="D46" i="3"/>
  <c r="D43" i="3"/>
  <c r="D63" i="3"/>
  <c r="D68" i="3"/>
  <c r="D56" i="3"/>
  <c r="D50" i="3"/>
  <c r="D26" i="3"/>
  <c r="B93" i="3" l="1"/>
  <c r="B99" i="3"/>
  <c r="B97" i="3" s="1"/>
  <c r="B100" i="3" s="1"/>
  <c r="D75" i="3" l="1"/>
</calcChain>
</file>

<file path=xl/sharedStrings.xml><?xml version="1.0" encoding="utf-8"?>
<sst xmlns="http://schemas.openxmlformats.org/spreadsheetml/2006/main" count="134" uniqueCount="111">
  <si>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</si>
  <si>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</si>
  <si>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</si>
  <si>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</si>
  <si>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</si>
  <si>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</si>
  <si>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</si>
  <si>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</si>
  <si>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</si>
  <si>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</si>
  <si>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</si>
  <si>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</si>
  <si>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</si>
  <si>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</si>
  <si>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</si>
  <si>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</si>
  <si>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</si>
  <si>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</si>
  <si>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</si>
  <si>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</si>
  <si>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</si>
  <si>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</si>
  <si>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</si>
  <si>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</si>
  <si>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</si>
  <si>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</si>
  <si>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</si>
  <si>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</si>
  <si>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</si>
  <si>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</si>
  <si>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</si>
  <si>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</si>
  <si>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</si>
  <si>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</si>
  <si>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</si>
  <si>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</si>
  <si>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</si>
  <si>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</si>
  <si>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</si>
  <si>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</si>
  <si>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</si>
  <si>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</si>
  <si>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</si>
  <si>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</si>
  <si>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</si>
  <si>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</si>
  <si>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</si>
  <si>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</si>
  <si>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</si>
  <si>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</si>
  <si>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</si>
  <si>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</si>
  <si>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</si>
  <si>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</si>
  <si>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</si>
  <si>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</si>
  <si>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</si>
  <si>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</si>
  <si>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</si>
  <si>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</si>
  <si>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</si>
  <si>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</si>
  <si>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</si>
  <si>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</si>
  <si>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</si>
  <si>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</si>
  <si>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</si>
  <si>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</si>
  <si>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</si>
  <si>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</si>
  <si>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</si>
  <si>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</si>
  <si>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</si>
  <si>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</si>
  <si>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</si>
  <si>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</si>
  <si>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</si>
  <si>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</si>
  <si>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</si>
  <si>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</si>
  <si>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</si>
  <si>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</si>
  <si>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</si>
  <si>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</si>
  <si>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</si>
  <si>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</si>
  <si>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</si>
  <si>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</si>
  <si>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</si>
  <si>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</si>
  <si>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</si>
  <si>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</si>
  <si>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</si>
  <si>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</si>
  <si>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</si>
  <si>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</si>
  <si>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</si>
  <si>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</si>
  <si>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</si>
  <si>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</si>
  <si>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</si>
  <si>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</si>
  <si>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</si>
  <si>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</si>
  <si>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</si>
  <si>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</si>
  <si>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</si>
  <si>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</si>
  <si>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</si>
  <si>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о ходе исполнения местного бюджета  г.Дивногорска  на 01 августа 2023  года</t>
  </si>
  <si>
    <t>80 477,2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</si>
</sst>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167" fontId="0" fillId="0" borderId="0" xfId="1" applyNumberFormat="1" applyFont="1"/>
    <xf numFmtId="0" fontId="4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F119"/>
  <sheetViews>
    <sheetView tabSelected="1" topLeftCell="A92" workbookViewId="0">
      <selection activeCell="B22" sqref="B22"/>
    </sheetView>
  </sheetViews>
  <sheetFormatPr defaultRowHeight="12.75" x14ac:dyDescent="0.2"/>
  <cols>
    <col min="1" max="1" width="45.140625" customWidth="1"/>
    <col min="2" max="2" width="15.5703125" customWidth="1"/>
    <col min="3" max="4" width="13.28515625" customWidth="1"/>
    <col min="5" max="5" width="19.140625" customWidth="1"/>
    <col min="6" max="6" width="15.85546875" customWidth="1"/>
  </cols>
  <sheetData>
    <row r="2" spans="1:5" ht="20.25" x14ac:dyDescent="0.3">
      <c r="A2" s="82" t="s">
        <v>0</v>
      </c>
      <c r="B2" s="82"/>
      <c r="C2" s="82"/>
      <c r="D2" s="82"/>
    </row>
    <row r="3" spans="1:5" ht="17.25" customHeight="1" x14ac:dyDescent="0.25">
      <c r="A3" s="83" t="s">
        <v>109</v>
      </c>
      <c r="B3" s="83"/>
      <c r="C3" s="83"/>
      <c r="D3" s="83"/>
    </row>
    <row r="4" spans="1:5" x14ac:dyDescent="0.2">
      <c r="A4" s="2"/>
      <c r="B4" s="2"/>
      <c r="C4" s="2"/>
      <c r="D4" s="2" t="s">
        <v>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5</v>
      </c>
    </row>
    <row r="6" spans="1:5" ht="15.75" x14ac:dyDescent="0.25">
      <c r="A6" s="79" t="s">
        <v>6</v>
      </c>
      <c r="B6" s="80"/>
      <c r="C6" s="80"/>
      <c r="D6" s="81"/>
    </row>
    <row r="7" spans="1:5" x14ac:dyDescent="0.2">
      <c r="A7" s="38" t="s">
        <v>7</v>
      </c>
      <c r="B7" s="68">
        <v>335734.3</v>
      </c>
      <c r="C7" s="69">
        <v>191008</v>
      </c>
      <c r="D7" s="36">
        <f>C7/B7</f>
        <v>0.56892608232164543</v>
      </c>
      <c r="E7" s="28"/>
    </row>
    <row r="8" spans="1:5" x14ac:dyDescent="0.2">
      <c r="A8" s="39" t="s">
        <v>8</v>
      </c>
      <c r="B8" s="68">
        <v>193668.2</v>
      </c>
      <c r="C8" s="69">
        <v>111317.2</v>
      </c>
      <c r="D8" s="36">
        <f t="shared" ref="D8:D23" si="0">C8/B8</f>
        <v>0.57478305679507524</v>
      </c>
    </row>
    <row r="9" spans="1:5" ht="25.5" customHeight="1" x14ac:dyDescent="0.2">
      <c r="A9" s="40" t="s">
        <v>23</v>
      </c>
      <c r="B9" s="68">
        <v>3608.1</v>
      </c>
      <c r="C9" s="69">
        <v>2317.6999999999998</v>
      </c>
      <c r="D9" s="36">
        <f t="shared" si="0"/>
        <v>0.64236024500429589</v>
      </c>
    </row>
    <row r="10" spans="1:5" x14ac:dyDescent="0.2">
      <c r="A10" s="38" t="s">
        <v>9</v>
      </c>
      <c r="B10" s="68">
        <v>56559</v>
      </c>
      <c r="C10" s="70">
        <v>34770.9</v>
      </c>
      <c r="D10" s="36">
        <f t="shared" si="0"/>
        <v>0.61477218479817541</v>
      </c>
    </row>
    <row r="11" spans="1:5" x14ac:dyDescent="0.2">
      <c r="A11" s="38" t="s">
        <v>10</v>
      </c>
      <c r="B11" s="68">
        <v>45940.2</v>
      </c>
      <c r="C11" s="69">
        <v>22440.6</v>
      </c>
      <c r="D11" s="36">
        <f t="shared" si="0"/>
        <v>0.48847414682565599</v>
      </c>
    </row>
    <row r="12" spans="1:5" ht="12" customHeight="1" x14ac:dyDescent="0.2">
      <c r="A12" s="38" t="s">
        <v>11</v>
      </c>
      <c r="B12" s="68">
        <v>8183</v>
      </c>
      <c r="C12" s="69">
        <v>3789.3</v>
      </c>
      <c r="D12" s="36">
        <f t="shared" si="0"/>
        <v>0.46306977880972749</v>
      </c>
    </row>
    <row r="13" spans="1:5" hidden="1" x14ac:dyDescent="0.2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 x14ac:dyDescent="0.2">
      <c r="A14" s="41" t="s">
        <v>24</v>
      </c>
      <c r="B14" s="71">
        <v>47221.5</v>
      </c>
      <c r="C14" s="72">
        <v>43219.5</v>
      </c>
      <c r="D14" s="36">
        <f t="shared" si="0"/>
        <v>0.91525046853657765</v>
      </c>
      <c r="E14" s="29"/>
    </row>
    <row r="15" spans="1:5" x14ac:dyDescent="0.2">
      <c r="A15" s="39" t="s">
        <v>12</v>
      </c>
      <c r="B15" s="68">
        <v>72</v>
      </c>
      <c r="C15" s="73">
        <v>150.5</v>
      </c>
      <c r="D15" s="36">
        <f t="shared" si="0"/>
        <v>2.0902777777777777</v>
      </c>
    </row>
    <row r="16" spans="1:5" ht="25.5" x14ac:dyDescent="0.2">
      <c r="A16" s="42" t="s">
        <v>25</v>
      </c>
      <c r="B16" s="71">
        <v>8510.9</v>
      </c>
      <c r="C16" s="72">
        <v>3865.2</v>
      </c>
      <c r="D16" s="74">
        <f>C16/B16</f>
        <v>0.45414703497867442</v>
      </c>
    </row>
    <row r="17" spans="1:6" ht="25.5" customHeight="1" x14ac:dyDescent="0.2">
      <c r="A17" s="43" t="s">
        <v>26</v>
      </c>
      <c r="B17" s="71">
        <v>2500</v>
      </c>
      <c r="C17" s="72">
        <v>1843.2</v>
      </c>
      <c r="D17" s="74">
        <f t="shared" si="0"/>
        <v>0.73728000000000005</v>
      </c>
    </row>
    <row r="18" spans="1:6" x14ac:dyDescent="0.2">
      <c r="A18" s="38" t="s">
        <v>21</v>
      </c>
      <c r="B18" s="68">
        <v>164</v>
      </c>
      <c r="C18" s="69">
        <v>89.2</v>
      </c>
      <c r="D18" s="36">
        <f>C18/B18</f>
        <v>0.54390243902439028</v>
      </c>
    </row>
    <row r="19" spans="1:6" x14ac:dyDescent="0.2">
      <c r="A19" s="38" t="s">
        <v>13</v>
      </c>
      <c r="B19" s="68">
        <v>1034.2</v>
      </c>
      <c r="C19" s="69">
        <v>1077.8</v>
      </c>
      <c r="D19" s="36">
        <f t="shared" si="0"/>
        <v>1.0421581899052408</v>
      </c>
    </row>
    <row r="20" spans="1:6" x14ac:dyDescent="0.2">
      <c r="A20" s="38" t="s">
        <v>17</v>
      </c>
      <c r="B20" s="68">
        <v>30</v>
      </c>
      <c r="C20" s="69">
        <v>-1</v>
      </c>
      <c r="D20" s="36">
        <v>0</v>
      </c>
      <c r="E20" s="27"/>
    </row>
    <row r="21" spans="1:6" ht="12" customHeight="1" x14ac:dyDescent="0.2">
      <c r="A21" s="43" t="s">
        <v>92</v>
      </c>
      <c r="B21" s="68">
        <f>1480769.3+1300</f>
        <v>1482069.3</v>
      </c>
      <c r="C21" s="69">
        <f>483154+1224.3</f>
        <v>484378.3</v>
      </c>
      <c r="D21" s="36">
        <f t="shared" si="0"/>
        <v>0.32682567542556884</v>
      </c>
      <c r="E21" s="28"/>
    </row>
    <row r="22" spans="1:6" x14ac:dyDescent="0.2">
      <c r="A22" s="38" t="s">
        <v>87</v>
      </c>
      <c r="B22" s="69">
        <v>-29274.400000000001</v>
      </c>
      <c r="C22" s="69">
        <v>-27612.2</v>
      </c>
      <c r="D22" s="36">
        <f t="shared" si="0"/>
        <v>0.94322001475692074</v>
      </c>
      <c r="E22" s="28"/>
    </row>
    <row r="23" spans="1:6" x14ac:dyDescent="0.2">
      <c r="A23" s="44" t="s">
        <v>14</v>
      </c>
      <c r="B23" s="34">
        <f>SUM(B7:B22)</f>
        <v>2156020.3000000003</v>
      </c>
      <c r="C23" s="53">
        <f>SUM(C7:C22)</f>
        <v>872654.20000000007</v>
      </c>
      <c r="D23" s="37">
        <f t="shared" si="0"/>
        <v>0.40475231146942353</v>
      </c>
      <c r="E23" s="1"/>
    </row>
    <row r="24" spans="1:6" x14ac:dyDescent="0.2">
      <c r="A24" s="4"/>
      <c r="B24" s="5"/>
      <c r="C24" s="5"/>
      <c r="D24" s="6"/>
      <c r="E24" s="28"/>
      <c r="F24" s="28"/>
    </row>
    <row r="25" spans="1:6" ht="15.75" x14ac:dyDescent="0.25">
      <c r="A25" s="79" t="s">
        <v>72</v>
      </c>
      <c r="B25" s="80"/>
      <c r="C25" s="80"/>
      <c r="D25" s="81"/>
      <c r="E25" s="28"/>
    </row>
    <row r="26" spans="1:6" x14ac:dyDescent="0.2">
      <c r="A26" s="14" t="s">
        <v>27</v>
      </c>
      <c r="B26" s="20">
        <f>SUM(B27+B28+B29+B31)+B33+B32+B30</f>
        <v>100379.6</v>
      </c>
      <c r="C26" s="20">
        <f>SUM(C27+C28+C29+C31)+C33+C32+C30-0.1</f>
        <v>41222.300000000003</v>
      </c>
      <c r="D26" s="21">
        <f t="shared" ref="D26:D75" si="1">C26/B26</f>
        <v>0.41066411900425981</v>
      </c>
    </row>
    <row r="27" spans="1:6" ht="38.25" x14ac:dyDescent="0.2">
      <c r="A27" s="15" t="s">
        <v>28</v>
      </c>
      <c r="B27" s="31">
        <v>2558.3000000000002</v>
      </c>
      <c r="C27" s="31">
        <v>1435</v>
      </c>
      <c r="D27" s="22">
        <f t="shared" si="1"/>
        <v>0.56091936051284053</v>
      </c>
    </row>
    <row r="28" spans="1:6" ht="40.15" customHeight="1" x14ac:dyDescent="0.2">
      <c r="A28" s="15" t="s">
        <v>29</v>
      </c>
      <c r="B28" s="31">
        <v>4701.8999999999996</v>
      </c>
      <c r="C28" s="31">
        <v>2833.5</v>
      </c>
      <c r="D28" s="22">
        <f>C28/B28</f>
        <v>0.60262872455815741</v>
      </c>
      <c r="E28" s="29"/>
    </row>
    <row r="29" spans="1:6" ht="51" x14ac:dyDescent="0.2">
      <c r="A29" s="15" t="s">
        <v>30</v>
      </c>
      <c r="B29" s="31">
        <v>52143.9</v>
      </c>
      <c r="C29" s="31">
        <v>26510.1</v>
      </c>
      <c r="D29" s="22">
        <f t="shared" si="1"/>
        <v>0.50840270865815551</v>
      </c>
    </row>
    <row r="30" spans="1:6" ht="17.45" customHeight="1" x14ac:dyDescent="0.2">
      <c r="A30" s="15" t="s">
        <v>75</v>
      </c>
      <c r="B30" s="31">
        <v>1.1000000000000001</v>
      </c>
      <c r="C30" s="31">
        <v>0</v>
      </c>
      <c r="D30" s="22">
        <f t="shared" si="1"/>
        <v>0</v>
      </c>
    </row>
    <row r="31" spans="1:6" ht="38.25" x14ac:dyDescent="0.2">
      <c r="A31" s="15" t="s">
        <v>31</v>
      </c>
      <c r="B31" s="31">
        <v>15756.6</v>
      </c>
      <c r="C31" s="31">
        <v>7551.5</v>
      </c>
      <c r="D31" s="22">
        <f>C31/B31</f>
        <v>0.47925948491425813</v>
      </c>
    </row>
    <row r="32" spans="1:6" x14ac:dyDescent="0.2">
      <c r="A32" s="15" t="s">
        <v>73</v>
      </c>
      <c r="B32" s="31">
        <v>12993.1</v>
      </c>
      <c r="C32" s="31">
        <v>0</v>
      </c>
      <c r="D32" s="22">
        <v>0</v>
      </c>
    </row>
    <row r="33" spans="1:4" x14ac:dyDescent="0.2">
      <c r="A33" s="15" t="s">
        <v>32</v>
      </c>
      <c r="B33" s="31">
        <v>12224.7</v>
      </c>
      <c r="C33" s="31">
        <v>2892.3</v>
      </c>
      <c r="D33" s="22">
        <f t="shared" si="1"/>
        <v>0.23659476306167024</v>
      </c>
    </row>
    <row r="34" spans="1:4" x14ac:dyDescent="0.2">
      <c r="A34" s="16" t="s">
        <v>22</v>
      </c>
      <c r="B34" s="32">
        <f>B35</f>
        <v>4585.3999999999996</v>
      </c>
      <c r="C34" s="32">
        <f>C35</f>
        <v>2326.8000000000002</v>
      </c>
      <c r="D34" s="21">
        <f t="shared" si="1"/>
        <v>0.50743664674837541</v>
      </c>
    </row>
    <row r="35" spans="1:4" ht="17.45" customHeight="1" x14ac:dyDescent="0.2">
      <c r="A35" s="15" t="s">
        <v>33</v>
      </c>
      <c r="B35" s="31">
        <v>4585.3999999999996</v>
      </c>
      <c r="C35" s="31">
        <v>2326.8000000000002</v>
      </c>
      <c r="D35" s="22">
        <f t="shared" si="1"/>
        <v>0.50743664674837541</v>
      </c>
    </row>
    <row r="36" spans="1:4" ht="25.5" x14ac:dyDescent="0.2">
      <c r="A36" s="17" t="s">
        <v>34</v>
      </c>
      <c r="B36" s="32">
        <f>B37+B38</f>
        <v>5709.9</v>
      </c>
      <c r="C36" s="32">
        <f>C37+C38</f>
        <v>3261.9</v>
      </c>
      <c r="D36" s="21">
        <f t="shared" si="1"/>
        <v>0.57127095045447385</v>
      </c>
    </row>
    <row r="37" spans="1:4" ht="36.75" customHeight="1" x14ac:dyDescent="0.2">
      <c r="A37" s="13" t="s">
        <v>88</v>
      </c>
      <c r="B37" s="31">
        <v>5679.9</v>
      </c>
      <c r="C37" s="31">
        <v>3261.9</v>
      </c>
      <c r="D37" s="22">
        <f t="shared" si="1"/>
        <v>0.5742882797232346</v>
      </c>
    </row>
    <row r="38" spans="1:4" ht="28.5" customHeight="1" x14ac:dyDescent="0.2">
      <c r="A38" s="64" t="s">
        <v>90</v>
      </c>
      <c r="B38" s="65">
        <v>30</v>
      </c>
      <c r="C38" s="65">
        <v>0</v>
      </c>
      <c r="D38" s="22">
        <f t="shared" si="1"/>
        <v>0</v>
      </c>
    </row>
    <row r="39" spans="1:4" x14ac:dyDescent="0.2">
      <c r="A39" s="18" t="s">
        <v>35</v>
      </c>
      <c r="B39" s="33">
        <f>SUM(B40:B40)+B42+B41</f>
        <v>206008.8</v>
      </c>
      <c r="C39" s="33">
        <f>SUM(C40:C40)+C42+C41</f>
        <v>34077.9</v>
      </c>
      <c r="D39" s="21">
        <f t="shared" si="1"/>
        <v>0.16541963255938583</v>
      </c>
    </row>
    <row r="40" spans="1:4" x14ac:dyDescent="0.2">
      <c r="A40" s="15" t="s">
        <v>36</v>
      </c>
      <c r="B40" s="31">
        <v>21258.7</v>
      </c>
      <c r="C40" s="31">
        <v>13386.5</v>
      </c>
      <c r="D40" s="22">
        <f t="shared" si="1"/>
        <v>0.62969513657937692</v>
      </c>
    </row>
    <row r="41" spans="1:4" x14ac:dyDescent="0.2">
      <c r="A41" s="15" t="s">
        <v>37</v>
      </c>
      <c r="B41" s="31">
        <v>176628.3</v>
      </c>
      <c r="C41" s="31">
        <v>19461.8</v>
      </c>
      <c r="D41" s="22">
        <f t="shared" si="1"/>
        <v>0.11018506094436735</v>
      </c>
    </row>
    <row r="42" spans="1:4" x14ac:dyDescent="0.2">
      <c r="A42" s="19" t="s">
        <v>38</v>
      </c>
      <c r="B42" s="31">
        <v>8121.8</v>
      </c>
      <c r="C42" s="31">
        <v>1229.5999999999999</v>
      </c>
      <c r="D42" s="22">
        <f t="shared" si="1"/>
        <v>0.15139501095816196</v>
      </c>
    </row>
    <row r="43" spans="1:4" x14ac:dyDescent="0.2">
      <c r="A43" s="16" t="s">
        <v>19</v>
      </c>
      <c r="B43" s="32">
        <f>B44+B45+B46+B47</f>
        <v>818185.5</v>
      </c>
      <c r="C43" s="32">
        <f>C44+C45+C46+C47-0.1</f>
        <v>170248.4</v>
      </c>
      <c r="D43" s="21">
        <f t="shared" si="1"/>
        <v>0.20808044141579141</v>
      </c>
    </row>
    <row r="44" spans="1:4" x14ac:dyDescent="0.2">
      <c r="A44" s="15" t="s">
        <v>39</v>
      </c>
      <c r="B44" s="31">
        <v>508519.5</v>
      </c>
      <c r="C44" s="31">
        <v>81420.2</v>
      </c>
      <c r="D44" s="22">
        <f t="shared" si="1"/>
        <v>0.16011224741627411</v>
      </c>
    </row>
    <row r="45" spans="1:4" x14ac:dyDescent="0.2">
      <c r="A45" s="15" t="s">
        <v>40</v>
      </c>
      <c r="B45" s="31">
        <v>29202.2</v>
      </c>
      <c r="C45" s="31">
        <v>2592.6</v>
      </c>
      <c r="D45" s="22">
        <f t="shared" si="1"/>
        <v>8.8780982254761623E-2</v>
      </c>
    </row>
    <row r="46" spans="1:4" x14ac:dyDescent="0.2">
      <c r="A46" s="15" t="s">
        <v>41</v>
      </c>
      <c r="B46" s="31">
        <v>256016</v>
      </c>
      <c r="C46" s="31">
        <v>71920.5</v>
      </c>
      <c r="D46" s="22">
        <f t="shared" si="1"/>
        <v>0.28092189550653085</v>
      </c>
    </row>
    <row r="47" spans="1:4" ht="25.5" x14ac:dyDescent="0.2">
      <c r="A47" s="15" t="s">
        <v>42</v>
      </c>
      <c r="B47" s="31">
        <v>24447.8</v>
      </c>
      <c r="C47" s="31">
        <v>14315.2</v>
      </c>
      <c r="D47" s="22">
        <f t="shared" si="1"/>
        <v>0.5855414393115127</v>
      </c>
    </row>
    <row r="48" spans="1:4" x14ac:dyDescent="0.2">
      <c r="A48" s="16" t="s">
        <v>107</v>
      </c>
      <c r="B48" s="32">
        <f>B49</f>
        <v>30.3</v>
      </c>
      <c r="C48" s="32">
        <f t="shared" ref="C48:D48" si="2">C49</f>
        <v>0</v>
      </c>
      <c r="D48" s="32">
        <f t="shared" si="2"/>
        <v>0</v>
      </c>
    </row>
    <row r="49" spans="1:4" x14ac:dyDescent="0.2">
      <c r="A49" s="15" t="s">
        <v>108</v>
      </c>
      <c r="B49" s="31">
        <v>30.3</v>
      </c>
      <c r="C49" s="31">
        <v>0</v>
      </c>
      <c r="D49" s="22">
        <v>0</v>
      </c>
    </row>
    <row r="50" spans="1:4" x14ac:dyDescent="0.2">
      <c r="A50" s="16" t="s">
        <v>15</v>
      </c>
      <c r="B50" s="32">
        <f>B51+B52+B54+B55+B53</f>
        <v>851137.8</v>
      </c>
      <c r="C50" s="32">
        <f>C51+C52+C54+C55+C53+0.1</f>
        <v>506916.79999999993</v>
      </c>
      <c r="D50" s="21">
        <f t="shared" si="1"/>
        <v>0.59557547555754176</v>
      </c>
    </row>
    <row r="51" spans="1:4" x14ac:dyDescent="0.2">
      <c r="A51" s="15" t="s">
        <v>43</v>
      </c>
      <c r="B51" s="31">
        <v>317507.5</v>
      </c>
      <c r="C51" s="31">
        <v>183377.4</v>
      </c>
      <c r="D51" s="22">
        <f t="shared" si="1"/>
        <v>0.57755297118965687</v>
      </c>
    </row>
    <row r="52" spans="1:4" x14ac:dyDescent="0.2">
      <c r="A52" s="15" t="s">
        <v>44</v>
      </c>
      <c r="B52" s="31">
        <v>324490.40000000002</v>
      </c>
      <c r="C52" s="31">
        <v>199173.3</v>
      </c>
      <c r="D52" s="22">
        <f t="shared" si="1"/>
        <v>0.61380336675599645</v>
      </c>
    </row>
    <row r="53" spans="1:4" x14ac:dyDescent="0.2">
      <c r="A53" s="15" t="s">
        <v>60</v>
      </c>
      <c r="B53" s="31">
        <v>118450.4</v>
      </c>
      <c r="C53" s="31">
        <v>70765.899999999994</v>
      </c>
      <c r="D53" s="22">
        <f t="shared" si="1"/>
        <v>0.5974306545186846</v>
      </c>
    </row>
    <row r="54" spans="1:4" x14ac:dyDescent="0.2">
      <c r="A54" s="15" t="s">
        <v>45</v>
      </c>
      <c r="B54" s="31">
        <v>19139.400000000001</v>
      </c>
      <c r="C54" s="31">
        <v>11532.2</v>
      </c>
      <c r="D54" s="22">
        <f t="shared" si="1"/>
        <v>0.60253717462407386</v>
      </c>
    </row>
    <row r="55" spans="1:4" x14ac:dyDescent="0.2">
      <c r="A55" s="15" t="s">
        <v>46</v>
      </c>
      <c r="B55" s="31">
        <v>71550.100000000006</v>
      </c>
      <c r="C55" s="31">
        <v>42067.9</v>
      </c>
      <c r="D55" s="22">
        <f t="shared" si="1"/>
        <v>0.58795026142521112</v>
      </c>
    </row>
    <row r="56" spans="1:4" x14ac:dyDescent="0.2">
      <c r="A56" s="16" t="s">
        <v>47</v>
      </c>
      <c r="B56" s="32">
        <f>SUM(B57:B58)</f>
        <v>138959.70000000001</v>
      </c>
      <c r="C56" s="32">
        <f>SUM(C57:C58)</f>
        <v>81214.5</v>
      </c>
      <c r="D56" s="21">
        <f t="shared" si="1"/>
        <v>0.58444642583425266</v>
      </c>
    </row>
    <row r="57" spans="1:4" x14ac:dyDescent="0.2">
      <c r="A57" s="15" t="s">
        <v>48</v>
      </c>
      <c r="B57" s="31">
        <v>98710.7</v>
      </c>
      <c r="C57" s="31">
        <v>58885.599999999999</v>
      </c>
      <c r="D57" s="22">
        <f t="shared" si="1"/>
        <v>0.5965472841343441</v>
      </c>
    </row>
    <row r="58" spans="1:4" ht="25.5" x14ac:dyDescent="0.2">
      <c r="A58" s="15" t="s">
        <v>49</v>
      </c>
      <c r="B58" s="31">
        <v>40249</v>
      </c>
      <c r="C58" s="31">
        <v>22328.9</v>
      </c>
      <c r="D58" s="22">
        <f t="shared" si="1"/>
        <v>0.55476906258540593</v>
      </c>
    </row>
    <row r="59" spans="1:4" ht="13.15" hidden="1" customHeight="1" x14ac:dyDescent="0.2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 x14ac:dyDescent="0.2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 x14ac:dyDescent="0.2">
      <c r="A61" s="16" t="s">
        <v>50</v>
      </c>
      <c r="B61" s="32">
        <f>B62</f>
        <v>408.2</v>
      </c>
      <c r="C61" s="32">
        <f t="shared" ref="C61" si="3">C62</f>
        <v>151.19999999999999</v>
      </c>
      <c r="D61" s="21">
        <f t="shared" si="1"/>
        <v>0.37040666340029393</v>
      </c>
    </row>
    <row r="62" spans="1:4" x14ac:dyDescent="0.2">
      <c r="A62" s="15" t="s">
        <v>91</v>
      </c>
      <c r="B62" s="31">
        <v>408.2</v>
      </c>
      <c r="C62" s="31">
        <v>151.19999999999999</v>
      </c>
      <c r="D62" s="22">
        <f t="shared" si="1"/>
        <v>0.37040666340029393</v>
      </c>
    </row>
    <row r="63" spans="1:4" x14ac:dyDescent="0.2">
      <c r="A63" s="16" t="s">
        <v>52</v>
      </c>
      <c r="B63" s="32">
        <f>B64+B65+B66+B67</f>
        <v>69782.400000000009</v>
      </c>
      <c r="C63" s="32">
        <f>C64+C65+C66+C67+0.1</f>
        <v>31570.1</v>
      </c>
      <c r="D63" s="21">
        <f t="shared" si="1"/>
        <v>0.45240777044068409</v>
      </c>
    </row>
    <row r="64" spans="1:4" x14ac:dyDescent="0.2">
      <c r="A64" s="15" t="s">
        <v>53</v>
      </c>
      <c r="B64" s="31">
        <v>2136.8000000000002</v>
      </c>
      <c r="C64" s="31">
        <v>938.3</v>
      </c>
      <c r="D64" s="22">
        <f t="shared" si="1"/>
        <v>0.43911456383377007</v>
      </c>
    </row>
    <row r="65" spans="1:6" x14ac:dyDescent="0.2">
      <c r="A65" s="15" t="s">
        <v>54</v>
      </c>
      <c r="B65" s="31">
        <v>37698</v>
      </c>
      <c r="C65" s="31">
        <v>19684.3</v>
      </c>
      <c r="D65" s="22">
        <f t="shared" si="1"/>
        <v>0.52215767414716963</v>
      </c>
    </row>
    <row r="66" spans="1:6" x14ac:dyDescent="0.2">
      <c r="A66" s="15" t="s">
        <v>55</v>
      </c>
      <c r="B66" s="31">
        <v>28553.3</v>
      </c>
      <c r="C66" s="31">
        <v>10407.200000000001</v>
      </c>
      <c r="D66" s="22">
        <f t="shared" si="1"/>
        <v>0.36448326463140868</v>
      </c>
    </row>
    <row r="67" spans="1:6" x14ac:dyDescent="0.2">
      <c r="A67" s="15" t="s">
        <v>56</v>
      </c>
      <c r="B67" s="31">
        <v>1394.3</v>
      </c>
      <c r="C67" s="31">
        <v>540.20000000000005</v>
      </c>
      <c r="D67" s="22">
        <f t="shared" si="1"/>
        <v>0.38743455497382201</v>
      </c>
    </row>
    <row r="68" spans="1:6" x14ac:dyDescent="0.2">
      <c r="A68" s="16" t="s">
        <v>20</v>
      </c>
      <c r="B68" s="32">
        <f>SUM(B69:B72)</f>
        <v>95086.1</v>
      </c>
      <c r="C68" s="32">
        <f>SUM(C69:C72)</f>
        <v>42957.499999999993</v>
      </c>
      <c r="D68" s="21">
        <f t="shared" si="1"/>
        <v>0.45177475992810717</v>
      </c>
    </row>
    <row r="69" spans="1:6" x14ac:dyDescent="0.2">
      <c r="A69" s="15" t="s">
        <v>57</v>
      </c>
      <c r="B69" s="31">
        <v>628.6</v>
      </c>
      <c r="C69" s="31">
        <v>394.8</v>
      </c>
      <c r="D69" s="22">
        <f t="shared" si="1"/>
        <v>0.62806236080178168</v>
      </c>
    </row>
    <row r="70" spans="1:6" x14ac:dyDescent="0.2">
      <c r="A70" s="15" t="s">
        <v>58</v>
      </c>
      <c r="B70" s="31">
        <v>49654</v>
      </c>
      <c r="C70" s="31">
        <v>21031.8</v>
      </c>
      <c r="D70" s="22">
        <f t="shared" si="1"/>
        <v>0.42356708422282191</v>
      </c>
    </row>
    <row r="71" spans="1:6" x14ac:dyDescent="0.2">
      <c r="A71" s="15" t="s">
        <v>93</v>
      </c>
      <c r="B71" s="31">
        <v>41261</v>
      </c>
      <c r="C71" s="31">
        <v>19810.8</v>
      </c>
      <c r="D71" s="22">
        <f t="shared" si="1"/>
        <v>0.48013378250648309</v>
      </c>
    </row>
    <row r="72" spans="1:6" ht="25.5" x14ac:dyDescent="0.2">
      <c r="A72" s="15" t="s">
        <v>59</v>
      </c>
      <c r="B72" s="31">
        <v>3542.5</v>
      </c>
      <c r="C72" s="31">
        <v>1720.1</v>
      </c>
      <c r="D72" s="22">
        <f t="shared" si="1"/>
        <v>0.48556104446012699</v>
      </c>
    </row>
    <row r="73" spans="1:6" ht="25.5" hidden="1" x14ac:dyDescent="0.2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5.5" hidden="1" x14ac:dyDescent="0.2">
      <c r="A74" s="15" t="s">
        <v>77</v>
      </c>
      <c r="B74" s="31"/>
      <c r="C74" s="31"/>
      <c r="D74" s="22" t="e">
        <f t="shared" si="1"/>
        <v>#DIV/0!</v>
      </c>
    </row>
    <row r="75" spans="1:6" x14ac:dyDescent="0.2">
      <c r="A75" s="7" t="s">
        <v>18</v>
      </c>
      <c r="B75" s="34">
        <f>B26+B34+B36+B39+B43+B50+B56+B59+B63+B68+B73+B61+B48</f>
        <v>2290273.7000000002</v>
      </c>
      <c r="C75" s="34">
        <f>C26+C34+C36+C39+C43+C50+C56+C59+C63+C68+C73+C61+0.1</f>
        <v>913947.49999999977</v>
      </c>
      <c r="D75" s="21">
        <f t="shared" si="1"/>
        <v>0.39905601675467856</v>
      </c>
      <c r="E75" s="28"/>
      <c r="F75" s="1"/>
    </row>
    <row r="76" spans="1:6" x14ac:dyDescent="0.2">
      <c r="A76" s="7"/>
      <c r="B76" s="8"/>
      <c r="C76" s="8"/>
      <c r="D76" s="26"/>
      <c r="E76" s="1"/>
    </row>
    <row r="77" spans="1:6" ht="15.75" x14ac:dyDescent="0.25">
      <c r="A77" s="78" t="s">
        <v>61</v>
      </c>
      <c r="B77" s="78"/>
      <c r="C77" s="78"/>
      <c r="D77" s="78"/>
    </row>
    <row r="78" spans="1:6" x14ac:dyDescent="0.2">
      <c r="A78" s="3" t="s">
        <v>2</v>
      </c>
      <c r="B78" s="3" t="s">
        <v>3</v>
      </c>
      <c r="C78" s="3" t="s">
        <v>4</v>
      </c>
      <c r="D78" s="3" t="s">
        <v>5</v>
      </c>
    </row>
    <row r="79" spans="1:6" ht="25.5" x14ac:dyDescent="0.2">
      <c r="A79" s="24" t="s">
        <v>62</v>
      </c>
      <c r="B79" s="35">
        <v>859904.8</v>
      </c>
      <c r="C79" s="35">
        <v>498820.1</v>
      </c>
      <c r="D79" s="22">
        <f>C79/B79</f>
        <v>0.58008758643980118</v>
      </c>
    </row>
    <row r="80" spans="1:6" ht="38.25" x14ac:dyDescent="0.2">
      <c r="A80" s="24" t="s">
        <v>63</v>
      </c>
      <c r="B80" s="35">
        <v>171778.6</v>
      </c>
      <c r="C80" s="35">
        <v>102413.3</v>
      </c>
      <c r="D80" s="22">
        <f t="shared" ref="D80:D89" si="4">C80/B80</f>
        <v>0.59619358872409023</v>
      </c>
    </row>
    <row r="81" spans="1:6" ht="38.25" x14ac:dyDescent="0.2">
      <c r="A81" s="24" t="s">
        <v>64</v>
      </c>
      <c r="B81" s="35">
        <v>114225.5</v>
      </c>
      <c r="C81" s="35">
        <v>54489.8</v>
      </c>
      <c r="D81" s="22">
        <f t="shared" si="4"/>
        <v>0.47703708891622276</v>
      </c>
    </row>
    <row r="82" spans="1:6" ht="51" x14ac:dyDescent="0.2">
      <c r="A82" s="24" t="s">
        <v>65</v>
      </c>
      <c r="B82" s="35">
        <v>510805.1</v>
      </c>
      <c r="C82" s="35">
        <v>83901.9</v>
      </c>
      <c r="D82" s="22">
        <f t="shared" si="4"/>
        <v>0.16425423317034227</v>
      </c>
      <c r="E82" s="1"/>
    </row>
    <row r="83" spans="1:6" ht="25.5" x14ac:dyDescent="0.2">
      <c r="A83" s="24" t="s">
        <v>66</v>
      </c>
      <c r="B83" s="35">
        <v>3532.3</v>
      </c>
      <c r="C83" s="35">
        <v>1484.2</v>
      </c>
      <c r="D83" s="22">
        <f t="shared" si="4"/>
        <v>0.42017948645358549</v>
      </c>
    </row>
    <row r="84" spans="1:6" ht="38.25" x14ac:dyDescent="0.2">
      <c r="A84" s="24" t="s">
        <v>67</v>
      </c>
      <c r="B84" s="35">
        <v>197887</v>
      </c>
      <c r="C84" s="35">
        <v>32848.300000000003</v>
      </c>
      <c r="D84" s="22">
        <f t="shared" si="4"/>
        <v>0.16599523970750985</v>
      </c>
    </row>
    <row r="85" spans="1:6" ht="63.75" x14ac:dyDescent="0.2">
      <c r="A85" s="24" t="s">
        <v>68</v>
      </c>
      <c r="B85" s="35">
        <f>97355.7-2524+30.3</f>
        <v>94862</v>
      </c>
      <c r="C85" s="35">
        <v>40396.199999999997</v>
      </c>
      <c r="D85" s="22">
        <f t="shared" si="4"/>
        <v>0.42584174906706579</v>
      </c>
    </row>
    <row r="86" spans="1:6" ht="25.5" x14ac:dyDescent="0.2">
      <c r="A86" s="24" t="s">
        <v>69</v>
      </c>
      <c r="B86" s="35">
        <v>12480.2</v>
      </c>
      <c r="C86" s="35">
        <v>6219.6</v>
      </c>
      <c r="D86" s="22">
        <f t="shared" si="4"/>
        <v>0.4983573981186199</v>
      </c>
    </row>
    <row r="87" spans="1:6" ht="38.25" x14ac:dyDescent="0.2">
      <c r="A87" s="24" t="s">
        <v>70</v>
      </c>
      <c r="B87" s="35">
        <v>1100</v>
      </c>
      <c r="C87" s="35">
        <v>99.2</v>
      </c>
      <c r="D87" s="22">
        <f t="shared" si="4"/>
        <v>9.0181818181818182E-2</v>
      </c>
      <c r="E87" s="1"/>
    </row>
    <row r="88" spans="1:6" ht="38.25" x14ac:dyDescent="0.2">
      <c r="A88" s="24" t="s">
        <v>74</v>
      </c>
      <c r="B88" s="35">
        <v>222965.4</v>
      </c>
      <c r="C88" s="35">
        <f>52679</f>
        <v>52679</v>
      </c>
      <c r="D88" s="22">
        <f t="shared" si="4"/>
        <v>0.23626535776402977</v>
      </c>
      <c r="E88" s="1"/>
    </row>
    <row r="89" spans="1:6" x14ac:dyDescent="0.2">
      <c r="A89" s="25" t="s">
        <v>71</v>
      </c>
      <c r="B89" s="35">
        <v>100732.8</v>
      </c>
      <c r="C89" s="35">
        <f>40596-0.1</f>
        <v>40595.9</v>
      </c>
      <c r="D89" s="22">
        <f t="shared" si="4"/>
        <v>0.40300577369039675</v>
      </c>
      <c r="E89" s="54"/>
    </row>
    <row r="90" spans="1:6" x14ac:dyDescent="0.2">
      <c r="A90" s="7" t="s">
        <v>18</v>
      </c>
      <c r="B90" s="34">
        <f>SUM(B79:B89)</f>
        <v>2290273.6999999997</v>
      </c>
      <c r="C90" s="34">
        <f>SUM(C79:C89)</f>
        <v>913947.5</v>
      </c>
      <c r="D90" s="21">
        <f>C90/B90</f>
        <v>0.39905601675467878</v>
      </c>
      <c r="E90" s="75"/>
      <c r="F90" s="75"/>
    </row>
    <row r="91" spans="1:6" x14ac:dyDescent="0.2">
      <c r="A91" s="2"/>
      <c r="B91" s="2"/>
      <c r="C91" s="23"/>
      <c r="D91" s="2"/>
      <c r="E91" s="28"/>
    </row>
    <row r="92" spans="1:6" x14ac:dyDescent="0.2">
      <c r="A92" s="76"/>
      <c r="B92" s="76"/>
      <c r="C92" s="23"/>
      <c r="D92" s="76"/>
      <c r="E92" s="28"/>
    </row>
    <row r="93" spans="1:6" ht="14.25" x14ac:dyDescent="0.2">
      <c r="A93" s="45" t="s">
        <v>82</v>
      </c>
      <c r="B93" s="49">
        <f>B23-B75</f>
        <v>-134253.39999999991</v>
      </c>
      <c r="C93" s="49">
        <f>C23-C75</f>
        <v>-41293.299999999697</v>
      </c>
      <c r="D93" s="7"/>
      <c r="E93" s="28"/>
    </row>
    <row r="94" spans="1:6" ht="42.75" x14ac:dyDescent="0.2">
      <c r="A94" s="45" t="s">
        <v>83</v>
      </c>
      <c r="B94" s="48">
        <f>B95-B96</f>
        <v>0</v>
      </c>
      <c r="C94" s="48">
        <f>C95-C96</f>
        <v>20000</v>
      </c>
      <c r="D94" s="4"/>
      <c r="E94" s="28"/>
    </row>
    <row r="95" spans="1:6" ht="30" x14ac:dyDescent="0.2">
      <c r="A95" s="47" t="s">
        <v>78</v>
      </c>
      <c r="B95" s="48">
        <v>30000</v>
      </c>
      <c r="C95" s="48">
        <v>20000</v>
      </c>
      <c r="D95" s="4"/>
      <c r="E95" s="28"/>
    </row>
    <row r="96" spans="1:6" ht="30" x14ac:dyDescent="0.2">
      <c r="A96" s="47" t="s">
        <v>79</v>
      </c>
      <c r="B96" s="48">
        <v>30000</v>
      </c>
      <c r="C96" s="48">
        <v>0</v>
      </c>
      <c r="D96" s="4"/>
      <c r="E96" s="28"/>
    </row>
    <row r="97" spans="1:5" ht="28.5" x14ac:dyDescent="0.2">
      <c r="A97" s="45" t="s">
        <v>84</v>
      </c>
      <c r="B97" s="49">
        <f>B98+B99</f>
        <v>134253.39999999991</v>
      </c>
      <c r="C97" s="49">
        <f>C98+C99</f>
        <v>21293.29999999993</v>
      </c>
      <c r="D97" s="4"/>
      <c r="E97" s="28"/>
    </row>
    <row r="98" spans="1:5" ht="15" x14ac:dyDescent="0.2">
      <c r="A98" s="46" t="s">
        <v>80</v>
      </c>
      <c r="B98" s="48">
        <f>-B23-B95</f>
        <v>-2186020.3000000003</v>
      </c>
      <c r="C98" s="48">
        <f>-C23-C95</f>
        <v>-892654.20000000007</v>
      </c>
      <c r="D98" s="4"/>
      <c r="E98" s="28"/>
    </row>
    <row r="99" spans="1:5" ht="15" x14ac:dyDescent="0.2">
      <c r="A99" s="46" t="s">
        <v>81</v>
      </c>
      <c r="B99" s="48">
        <f>B75+B96</f>
        <v>2320273.7000000002</v>
      </c>
      <c r="C99" s="48">
        <f>C90+C96</f>
        <v>913947.5</v>
      </c>
      <c r="D99" s="4"/>
      <c r="E99" s="28"/>
    </row>
    <row r="100" spans="1:5" ht="28.5" x14ac:dyDescent="0.2">
      <c r="A100" s="45" t="s">
        <v>85</v>
      </c>
      <c r="B100" s="49">
        <f>B94+B97</f>
        <v>134253.39999999991</v>
      </c>
      <c r="C100" s="49">
        <f>C94+C97</f>
        <v>41293.29999999993</v>
      </c>
      <c r="D100" s="4"/>
      <c r="E100" s="28"/>
    </row>
    <row r="101" spans="1:5" ht="14.25" x14ac:dyDescent="0.2">
      <c r="A101" s="50"/>
      <c r="B101" s="51"/>
      <c r="C101" s="51"/>
      <c r="D101" s="11"/>
      <c r="E101" s="28"/>
    </row>
    <row r="102" spans="1:5" x14ac:dyDescent="0.2">
      <c r="A102" s="77" t="s">
        <v>94</v>
      </c>
      <c r="B102" s="77"/>
      <c r="C102" s="30"/>
      <c r="D102" s="2"/>
      <c r="E102" s="28"/>
    </row>
    <row r="103" spans="1:5" x14ac:dyDescent="0.2">
      <c r="A103" s="2" t="s">
        <v>95</v>
      </c>
      <c r="B103" s="10" t="s">
        <v>96</v>
      </c>
      <c r="C103" s="9"/>
      <c r="D103" s="2"/>
    </row>
    <row r="104" spans="1:5" x14ac:dyDescent="0.2">
      <c r="A104" s="2" t="s">
        <v>97</v>
      </c>
      <c r="B104" s="10" t="s">
        <v>98</v>
      </c>
      <c r="C104" s="2"/>
      <c r="D104" s="2"/>
    </row>
    <row r="105" spans="1:5" x14ac:dyDescent="0.2">
      <c r="A105" s="2" t="s">
        <v>19</v>
      </c>
      <c r="B105" s="10" t="s">
        <v>99</v>
      </c>
      <c r="C105" s="2"/>
      <c r="D105" s="2"/>
    </row>
    <row r="106" spans="1:5" x14ac:dyDescent="0.2">
      <c r="A106" s="2" t="s">
        <v>15</v>
      </c>
      <c r="B106" s="10" t="s">
        <v>100</v>
      </c>
      <c r="C106" s="2"/>
      <c r="D106" s="2"/>
    </row>
    <row r="107" spans="1:5" x14ac:dyDescent="0.2">
      <c r="A107" s="2" t="s">
        <v>101</v>
      </c>
      <c r="B107" s="10" t="s">
        <v>102</v>
      </c>
      <c r="C107" s="2"/>
      <c r="D107" s="2"/>
    </row>
    <row r="108" spans="1:5" x14ac:dyDescent="0.2">
      <c r="A108" s="2" t="s">
        <v>20</v>
      </c>
      <c r="B108" s="10" t="s">
        <v>103</v>
      </c>
      <c r="C108" s="2"/>
      <c r="D108" s="2"/>
    </row>
    <row r="109" spans="1:5" x14ac:dyDescent="0.2">
      <c r="A109" s="2" t="s">
        <v>104</v>
      </c>
      <c r="B109" s="10" t="s">
        <v>105</v>
      </c>
      <c r="C109" s="2"/>
      <c r="D109" s="2"/>
    </row>
    <row r="110" spans="1:5" ht="15" x14ac:dyDescent="0.25">
      <c r="A110" s="66"/>
      <c r="B110" s="66"/>
      <c r="C110" s="2"/>
      <c r="D110" s="2"/>
    </row>
    <row r="111" spans="1:5" x14ac:dyDescent="0.2">
      <c r="A111" s="67" t="s">
        <v>106</v>
      </c>
      <c r="B111" s="10" t="s">
        <v>110</v>
      </c>
      <c r="C111" s="2"/>
      <c r="D111" s="2"/>
    </row>
    <row r="112" spans="1:5" x14ac:dyDescent="0.2">
      <c r="A112" s="12"/>
      <c r="B112" s="10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 t="s">
        <v>16</v>
      </c>
      <c r="B115" s="2"/>
      <c r="C115" s="2"/>
      <c r="D115" s="2"/>
    </row>
    <row r="118" spans="1:4" x14ac:dyDescent="0.2">
      <c r="B118" s="28"/>
      <c r="C118" s="28"/>
    </row>
    <row r="119" spans="1:4" x14ac:dyDescent="0.2">
      <c r="B119" s="28"/>
      <c r="C119" s="28"/>
    </row>
  </sheetData>
  <mergeCells count="6">
    <mergeCell ref="A102:B102"/>
    <mergeCell ref="A77:D77"/>
    <mergeCell ref="A25:D25"/>
    <mergeCell ref="A6:D6"/>
    <mergeCell ref="A2:D2"/>
    <mergeCell ref="A3:D3"/>
  </mergeCells>
  <phoneticPr fontId="0" type="noConversion"/>
  <pageMargins left="0.74803149606299213" right="0.35433070866141736" top="0.39370078740157483" bottom="0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3" sqref="I3"/>
    </sheetView>
  </sheetViews>
  <sheetFormatPr defaultRowHeight="12.75" x14ac:dyDescent="0.2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 x14ac:dyDescent="0.25">
      <c r="A1" s="84" t="s">
        <v>61</v>
      </c>
      <c r="B1" s="85"/>
      <c r="C1" s="85"/>
      <c r="D1" s="85"/>
      <c r="E1" s="85"/>
    </row>
    <row r="2" spans="1:5" ht="15.75" x14ac:dyDescent="0.25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7.25" x14ac:dyDescent="0.2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7.25" x14ac:dyDescent="0.2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 x14ac:dyDescent="0.2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.75" x14ac:dyDescent="0.2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7.25" x14ac:dyDescent="0.2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3" x14ac:dyDescent="0.2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10.25" x14ac:dyDescent="0.2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7.25" x14ac:dyDescent="0.2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78.75" x14ac:dyDescent="0.2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7.25" x14ac:dyDescent="0.2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5" x14ac:dyDescent="0.2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5" x14ac:dyDescent="0.25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5" x14ac:dyDescent="0.25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Склярова</cp:lastModifiedBy>
  <cp:lastPrinted>2023-08-03T05:22:35Z</cp:lastPrinted>
  <dcterms:created xsi:type="dcterms:W3CDTF">1996-10-08T23:32:33Z</dcterms:created>
  <dcterms:modified xsi:type="dcterms:W3CDTF">2023-08-21T08:40:23Z</dcterms:modified>
</cp:coreProperties>
</file>