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92" windowHeight="5748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<sst xmlns="http://schemas.openxmlformats.org/spreadsheetml/2006/main" count="136" uniqueCount="113">
  <si>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</si>
  <si>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</si>
  <si>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</si>
  <si>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</si>
  <si>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</si>
  <si>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</si>
  <si>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</si>
  <si>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</si>
  <si>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</si>
  <si>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</si>
  <si>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</si>
  <si>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</si>
  <si>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</si>
  <si>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</si>
  <si>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</si>
  <si>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</si>
  <si>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</si>
  <si>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</si>
  <si>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</si>
  <si>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</si>
  <si>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</si>
  <si>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</si>
  <si>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</si>
  <si>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</si>
  <si>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</si>
  <si>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</si>
  <si>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</si>
  <si>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</si>
  <si>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</si>
  <si>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</si>
  <si>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</si>
  <si>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</si>
  <si>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</si>
  <si>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</si>
  <si>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</si>
  <si>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</si>
  <si>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</si>
  <si>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</si>
  <si>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</si>
  <si>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</si>
  <si>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</si>
  <si>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</si>
  <si>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</si>
  <si>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</si>
  <si>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</si>
  <si>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</si>
  <si>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</si>
  <si>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</si>
  <si>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</si>
  <si>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</si>
  <si>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</si>
  <si>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</si>
  <si>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</si>
  <si>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</si>
  <si>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</si>
  <si>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</si>
  <si>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</si>
  <si>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</si>
  <si>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</si>
  <si>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</si>
  <si>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</si>
  <si>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</si>
  <si>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</si>
  <si>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</si>
  <si>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</si>
  <si>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</si>
  <si>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</si>
  <si>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</si>
  <si>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</si>
  <si>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</si>
  <si>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</si>
  <si>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</si>
  <si>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</si>
  <si>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</si>
  <si>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</si>
  <si>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</si>
  <si>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</si>
  <si>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</si>
  <si>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</si>
  <si>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</si>
  <si>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</si>
  <si>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</si>
  <si>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</si>
  <si>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</si>
  <si>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</si>
  <si>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</si>
  <si>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</si>
  <si>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</si>
  <si>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</si>
  <si>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</si>
  <si>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</si>
  <si>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</si>
  <si>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</si>
  <si>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</si>
  <si>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</si>
  <si>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</si>
  <si>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Местная  администрация</t>
  </si>
  <si>
    <t>76 человек</t>
  </si>
  <si>
    <t xml:space="preserve"> Культура </t>
  </si>
  <si>
    <t>Всего по бюджетной сфере: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</si>
  <si>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</si>
  <si>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</si>
  <si>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</si>
  <si>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</si>
  <si>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</si>
  <si>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о ходе исполнения местного бюджета  г.Дивногорска  на 01 апреля 2024  года</t>
  </si>
  <si>
    <t>5 человек</t>
  </si>
  <si>
    <t>924 человека</t>
  </si>
  <si>
    <t>222 человека</t>
  </si>
  <si>
    <t xml:space="preserve"> 74 человека</t>
  </si>
  <si>
    <t>1345 человек</t>
  </si>
  <si>
    <t xml:space="preserve"> 44 человека</t>
  </si>
  <si>
    <t>33 101,8 тыс. рублей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</si>
</sst>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58" applyNumberFormat="1" applyFont="1" applyBorder="1" applyAlignment="1">
      <alignment/>
    </xf>
    <xf numFmtId="9" fontId="4" fillId="0" borderId="10" xfId="55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58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68" fontId="6" fillId="0" borderId="10" xfId="0" applyNumberFormat="1" applyFont="1" applyBorder="1" applyAlignment="1">
      <alignment vertical="top"/>
    </xf>
    <xf numFmtId="167" fontId="6" fillId="0" borderId="10" xfId="55" applyNumberFormat="1" applyFont="1" applyBorder="1" applyAlignment="1">
      <alignment vertical="top"/>
    </xf>
    <xf numFmtId="167" fontId="4" fillId="0" borderId="10" xfId="55" applyNumberFormat="1" applyFont="1" applyBorder="1" applyAlignment="1">
      <alignment vertical="top"/>
    </xf>
    <xf numFmtId="16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67" fontId="6" fillId="0" borderId="10" xfId="55" applyNumberFormat="1" applyFont="1" applyBorder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69" fontId="4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6" fillId="0" borderId="10" xfId="0" applyNumberFormat="1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165" fontId="6" fillId="0" borderId="10" xfId="58" applyNumberFormat="1" applyFont="1" applyBorder="1" applyAlignment="1">
      <alignment vertical="top"/>
    </xf>
    <xf numFmtId="165" fontId="4" fillId="0" borderId="10" xfId="58" applyNumberFormat="1" applyFont="1" applyBorder="1" applyAlignment="1">
      <alignment vertical="top"/>
    </xf>
    <xf numFmtId="167" fontId="4" fillId="0" borderId="10" xfId="55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left"/>
    </xf>
    <xf numFmtId="165" fontId="4" fillId="0" borderId="10" xfId="58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9" fontId="4" fillId="0" borderId="10" xfId="55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9" fontId="4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68" fontId="6" fillId="0" borderId="10" xfId="58" applyNumberFormat="1" applyFont="1" applyBorder="1" applyAlignment="1">
      <alignment vertical="top"/>
    </xf>
    <xf numFmtId="169" fontId="0" fillId="0" borderId="0" xfId="58" applyNumberFormat="1" applyFont="1" applyAlignment="1">
      <alignment/>
    </xf>
    <xf numFmtId="0" fontId="5" fillId="0" borderId="10" xfId="0" applyFont="1" applyBorder="1" applyAlignment="1">
      <alignment horizontal="center"/>
    </xf>
    <xf numFmtId="165" fontId="10" fillId="0" borderId="10" xfId="58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0" fontId="10" fillId="0" borderId="10" xfId="55" applyNumberFormat="1" applyFont="1" applyBorder="1" applyAlignment="1">
      <alignment horizontal="center" vertical="center"/>
    </xf>
    <xf numFmtId="165" fontId="3" fillId="0" borderId="10" xfId="58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distributed" wrapText="1"/>
    </xf>
    <xf numFmtId="0" fontId="11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10" xfId="58" applyNumberFormat="1" applyFont="1" applyBorder="1" applyAlignment="1">
      <alignment horizontal="right" vertical="top"/>
    </xf>
    <xf numFmtId="168" fontId="4" fillId="0" borderId="10" xfId="58" applyNumberFormat="1" applyFont="1" applyBorder="1" applyAlignment="1">
      <alignment horizontal="right" vertical="top"/>
    </xf>
    <xf numFmtId="168" fontId="4" fillId="34" borderId="10" xfId="58" applyNumberFormat="1" applyFont="1" applyFill="1" applyBorder="1" applyAlignment="1">
      <alignment horizontal="right" vertical="top"/>
    </xf>
    <xf numFmtId="165" fontId="4" fillId="0" borderId="12" xfId="58" applyNumberFormat="1" applyFont="1" applyBorder="1" applyAlignment="1">
      <alignment horizontal="right" vertical="top"/>
    </xf>
    <xf numFmtId="168" fontId="4" fillId="0" borderId="12" xfId="58" applyNumberFormat="1" applyFont="1" applyBorder="1" applyAlignment="1">
      <alignment horizontal="right" vertical="top"/>
    </xf>
    <xf numFmtId="168" fontId="4" fillId="0" borderId="10" xfId="58" applyNumberFormat="1" applyFont="1" applyFill="1" applyBorder="1" applyAlignment="1">
      <alignment horizontal="right" vertical="top"/>
    </xf>
    <xf numFmtId="167" fontId="4" fillId="0" borderId="12" xfId="55" applyNumberFormat="1" applyFont="1" applyBorder="1" applyAlignment="1">
      <alignment horizontal="right" vertical="top"/>
    </xf>
    <xf numFmtId="167" fontId="0" fillId="0" borderId="0" xfId="55" applyNumberFormat="1" applyFont="1" applyAlignment="1">
      <alignment/>
    </xf>
    <xf numFmtId="169" fontId="0" fillId="0" borderId="0" xfId="55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zoomScalePageLayoutView="0" workbookViewId="0" topLeftCell="A90">
      <selection activeCell="F97" sqref="F97"/>
    </sheetView>
  </sheetViews>
  <sheetFormatPr defaultColWidth="9.140625" defaultRowHeight="12.75"/>
  <cols>
    <col min="1" max="1" width="45.140625" style="0" customWidth="1"/>
    <col min="2" max="2" width="15.57421875" style="0" customWidth="1"/>
    <col min="3" max="3" width="13.28125" style="0" customWidth="1"/>
    <col min="4" max="4" width="15.28125" style="0" customWidth="1"/>
    <col min="5" max="5" width="19.140625" style="0" customWidth="1"/>
    <col min="6" max="6" width="15.8515625" style="0" customWidth="1"/>
  </cols>
  <sheetData>
    <row r="2" spans="1:4" ht="20.25">
      <c r="A2" s="81" t="s">
        <v>0</v>
      </c>
      <c r="B2" s="81"/>
      <c r="C2" s="81"/>
      <c r="D2" s="81"/>
    </row>
    <row r="3" spans="1:4" ht="17.25" customHeight="1">
      <c r="A3" s="82" t="s">
        <v>105</v>
      </c>
      <c r="B3" s="82"/>
      <c r="C3" s="82"/>
      <c r="D3" s="8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78" t="s">
        <v>6</v>
      </c>
      <c r="B6" s="79"/>
      <c r="C6" s="79"/>
      <c r="D6" s="80"/>
    </row>
    <row r="7" spans="1:5" ht="12.75">
      <c r="A7" s="37" t="s">
        <v>7</v>
      </c>
      <c r="B7" s="67">
        <v>341879.6</v>
      </c>
      <c r="C7" s="68">
        <v>90970.918</v>
      </c>
      <c r="D7" s="36">
        <f>C7/B7</f>
        <v>0.2660905125664123</v>
      </c>
      <c r="E7" s="28"/>
    </row>
    <row r="8" spans="1:4" ht="12.75">
      <c r="A8" s="38" t="s">
        <v>8</v>
      </c>
      <c r="B8" s="67">
        <v>234776.5</v>
      </c>
      <c r="C8" s="68">
        <v>48811.286</v>
      </c>
      <c r="D8" s="36">
        <f aca="true" t="shared" si="0" ref="D8:D20">C8/B8</f>
        <v>0.20790533124056285</v>
      </c>
    </row>
    <row r="9" spans="1:4" ht="25.5" customHeight="1">
      <c r="A9" s="39" t="s">
        <v>23</v>
      </c>
      <c r="B9" s="67">
        <v>3897.5</v>
      </c>
      <c r="C9" s="68">
        <v>991.146</v>
      </c>
      <c r="D9" s="36">
        <f t="shared" si="0"/>
        <v>0.25430301475304684</v>
      </c>
    </row>
    <row r="10" spans="1:4" ht="12.75">
      <c r="A10" s="37" t="s">
        <v>9</v>
      </c>
      <c r="B10" s="67">
        <v>63639.8</v>
      </c>
      <c r="C10" s="69">
        <v>11643.789</v>
      </c>
      <c r="D10" s="36">
        <f t="shared" si="0"/>
        <v>0.1829639470897143</v>
      </c>
    </row>
    <row r="11" spans="1:4" ht="12.75">
      <c r="A11" s="37" t="s">
        <v>10</v>
      </c>
      <c r="B11" s="67">
        <v>45110.7</v>
      </c>
      <c r="C11" s="68">
        <v>8258.328</v>
      </c>
      <c r="D11" s="36">
        <f t="shared" si="0"/>
        <v>0.18306805259062706</v>
      </c>
    </row>
    <row r="12" spans="1:4" ht="12" customHeight="1">
      <c r="A12" s="37" t="s">
        <v>11</v>
      </c>
      <c r="B12" s="67">
        <v>7754.2</v>
      </c>
      <c r="C12" s="68">
        <v>1844.347</v>
      </c>
      <c r="D12" s="36">
        <f t="shared" si="0"/>
        <v>0.23785135797374327</v>
      </c>
    </row>
    <row r="13" spans="1:4" ht="12.75" hidden="1">
      <c r="A13" s="51" t="s">
        <v>86</v>
      </c>
      <c r="B13" s="70">
        <v>0</v>
      </c>
      <c r="C13" s="71">
        <v>0</v>
      </c>
      <c r="D13" s="36">
        <v>0</v>
      </c>
    </row>
    <row r="14" spans="1:5" ht="27" customHeight="1">
      <c r="A14" s="40" t="s">
        <v>24</v>
      </c>
      <c r="B14" s="70">
        <v>63025.3</v>
      </c>
      <c r="C14" s="71">
        <v>13595.559</v>
      </c>
      <c r="D14" s="36">
        <f t="shared" si="0"/>
        <v>0.21571589504532304</v>
      </c>
      <c r="E14" s="29"/>
    </row>
    <row r="15" spans="1:4" ht="12.75">
      <c r="A15" s="38" t="s">
        <v>12</v>
      </c>
      <c r="B15" s="67">
        <v>184.1</v>
      </c>
      <c r="C15" s="72">
        <v>95.796</v>
      </c>
      <c r="D15" s="36">
        <f t="shared" si="0"/>
        <v>0.5203476371537209</v>
      </c>
    </row>
    <row r="16" spans="1:4" ht="26.25">
      <c r="A16" s="41" t="s">
        <v>25</v>
      </c>
      <c r="B16" s="70">
        <v>6061.6</v>
      </c>
      <c r="C16" s="71">
        <v>1225.004</v>
      </c>
      <c r="D16" s="73">
        <f>C16/B16</f>
        <v>0.2020925168272403</v>
      </c>
    </row>
    <row r="17" spans="1:4" ht="25.5" customHeight="1">
      <c r="A17" s="42" t="s">
        <v>26</v>
      </c>
      <c r="B17" s="70">
        <v>2500</v>
      </c>
      <c r="C17" s="71">
        <v>2833.368</v>
      </c>
      <c r="D17" s="73">
        <f t="shared" si="0"/>
        <v>1.1333472</v>
      </c>
    </row>
    <row r="18" spans="1:4" ht="12.75">
      <c r="A18" s="37" t="s">
        <v>21</v>
      </c>
      <c r="B18" s="67">
        <v>315</v>
      </c>
      <c r="C18" s="68">
        <v>38.875</v>
      </c>
      <c r="D18" s="36">
        <f>C18/B18</f>
        <v>0.12341269841269842</v>
      </c>
    </row>
    <row r="19" spans="1:4" ht="12.75">
      <c r="A19" s="37" t="s">
        <v>13</v>
      </c>
      <c r="B19" s="67">
        <v>677</v>
      </c>
      <c r="C19" s="68">
        <v>233.259</v>
      </c>
      <c r="D19" s="36">
        <f t="shared" si="0"/>
        <v>0.3445480059084195</v>
      </c>
    </row>
    <row r="20" spans="1:5" ht="12.75">
      <c r="A20" s="37" t="s">
        <v>17</v>
      </c>
      <c r="B20" s="67">
        <v>100</v>
      </c>
      <c r="C20" s="68">
        <v>1.368</v>
      </c>
      <c r="D20" s="36">
        <f t="shared" si="0"/>
        <v>0.013680000000000001</v>
      </c>
      <c r="E20" s="27"/>
    </row>
    <row r="21" spans="1:5" ht="12" customHeight="1">
      <c r="A21" s="42" t="s">
        <v>92</v>
      </c>
      <c r="B21" s="67">
        <f>1050078.365+800</f>
        <v>1050878.365</v>
      </c>
      <c r="C21" s="68">
        <f>193252.657+90</f>
        <v>193342.657</v>
      </c>
      <c r="D21" s="36">
        <f>C21/B21</f>
        <v>0.18398195589458158</v>
      </c>
      <c r="E21" s="28"/>
    </row>
    <row r="22" spans="1:5" ht="12.75">
      <c r="A22" s="37" t="s">
        <v>87</v>
      </c>
      <c r="B22" s="68">
        <v>-91744.212</v>
      </c>
      <c r="C22" s="68">
        <v>-91744.2</v>
      </c>
      <c r="D22" s="36">
        <f>C22/B22</f>
        <v>0.9999998692015579</v>
      </c>
      <c r="E22" s="28"/>
    </row>
    <row r="23" spans="1:5" ht="12.75">
      <c r="A23" s="43" t="s">
        <v>14</v>
      </c>
      <c r="B23" s="34">
        <f>SUM(B7:B22)-0.1</f>
        <v>1729055.353</v>
      </c>
      <c r="C23" s="52">
        <f>SUM(C7:C22)</f>
        <v>282141.49999999994</v>
      </c>
      <c r="D23" s="36">
        <f>C23/B23</f>
        <v>0.16317667303737265</v>
      </c>
      <c r="E23" s="1"/>
    </row>
    <row r="24" spans="1:6" ht="12.75">
      <c r="A24" s="4"/>
      <c r="B24" s="5"/>
      <c r="C24" s="5"/>
      <c r="D24" s="6"/>
      <c r="E24" s="28"/>
      <c r="F24" s="28"/>
    </row>
    <row r="25" spans="1:5" ht="17.25" customHeight="1">
      <c r="A25" s="78" t="s">
        <v>72</v>
      </c>
      <c r="B25" s="79"/>
      <c r="C25" s="79"/>
      <c r="D25" s="80"/>
      <c r="E25" s="28"/>
    </row>
    <row r="26" spans="1:4" ht="12.75">
      <c r="A26" s="14" t="s">
        <v>27</v>
      </c>
      <c r="B26" s="20">
        <f>SUM(B27+B28+B29+B31)+B33+B32+B30</f>
        <v>117098.3</v>
      </c>
      <c r="C26" s="20">
        <f>SUM(C27+C28+C29+C31)+C33+C32+C30</f>
        <v>17085.9</v>
      </c>
      <c r="D26" s="21">
        <f aca="true" t="shared" si="1" ref="D26:D77">C26/B26</f>
        <v>0.14591074336689774</v>
      </c>
    </row>
    <row r="27" spans="1:4" ht="39">
      <c r="A27" s="15" t="s">
        <v>28</v>
      </c>
      <c r="B27" s="31">
        <v>2623.7</v>
      </c>
      <c r="C27" s="31">
        <v>507.1</v>
      </c>
      <c r="D27" s="22">
        <f t="shared" si="1"/>
        <v>0.19327667035103102</v>
      </c>
    </row>
    <row r="28" spans="1:5" ht="51" customHeight="1">
      <c r="A28" s="15" t="s">
        <v>29</v>
      </c>
      <c r="B28" s="31">
        <v>4526.8</v>
      </c>
      <c r="C28" s="31">
        <v>988.5</v>
      </c>
      <c r="D28" s="22">
        <f>C28/B28</f>
        <v>0.21836617478130246</v>
      </c>
      <c r="E28" s="29"/>
    </row>
    <row r="29" spans="1:4" ht="52.5">
      <c r="A29" s="15" t="s">
        <v>30</v>
      </c>
      <c r="B29" s="31">
        <v>59406.9</v>
      </c>
      <c r="C29" s="31">
        <v>11239.1</v>
      </c>
      <c r="D29" s="22">
        <f t="shared" si="1"/>
        <v>0.1891884612730171</v>
      </c>
    </row>
    <row r="30" spans="1:4" ht="17.25" customHeight="1">
      <c r="A30" s="15" t="s">
        <v>75</v>
      </c>
      <c r="B30" s="31">
        <v>11.8</v>
      </c>
      <c r="C30" s="31">
        <v>0</v>
      </c>
      <c r="D30" s="22">
        <f t="shared" si="1"/>
        <v>0</v>
      </c>
    </row>
    <row r="31" spans="1:4" ht="39">
      <c r="A31" s="15" t="s">
        <v>31</v>
      </c>
      <c r="B31" s="31">
        <v>16331.9</v>
      </c>
      <c r="C31" s="31">
        <v>3224</v>
      </c>
      <c r="D31" s="22">
        <f>C31/B31</f>
        <v>0.19740507840483962</v>
      </c>
    </row>
    <row r="32" spans="1:4" ht="12.75">
      <c r="A32" s="15" t="s">
        <v>73</v>
      </c>
      <c r="B32" s="31">
        <v>16671.9</v>
      </c>
      <c r="C32" s="31">
        <v>0</v>
      </c>
      <c r="D32" s="22">
        <v>0</v>
      </c>
    </row>
    <row r="33" spans="1:4" ht="12.75">
      <c r="A33" s="15" t="s">
        <v>32</v>
      </c>
      <c r="B33" s="31">
        <v>17525.3</v>
      </c>
      <c r="C33" s="31">
        <v>1127.2</v>
      </c>
      <c r="D33" s="22">
        <f t="shared" si="1"/>
        <v>0.06431844248029991</v>
      </c>
    </row>
    <row r="34" spans="1:4" ht="12.75">
      <c r="A34" s="16" t="s">
        <v>22</v>
      </c>
      <c r="B34" s="32">
        <f>B35</f>
        <v>5042.5</v>
      </c>
      <c r="C34" s="32">
        <f>C35</f>
        <v>747.4</v>
      </c>
      <c r="D34" s="21">
        <f t="shared" si="1"/>
        <v>0.14822012890431333</v>
      </c>
    </row>
    <row r="35" spans="1:4" ht="17.25" customHeight="1">
      <c r="A35" s="15" t="s">
        <v>33</v>
      </c>
      <c r="B35" s="31">
        <v>5042.5</v>
      </c>
      <c r="C35" s="31">
        <v>747.4</v>
      </c>
      <c r="D35" s="22">
        <f t="shared" si="1"/>
        <v>0.14822012890431333</v>
      </c>
    </row>
    <row r="36" spans="1:4" ht="26.25">
      <c r="A36" s="17" t="s">
        <v>34</v>
      </c>
      <c r="B36" s="32">
        <f>B37+B38</f>
        <v>6597.9</v>
      </c>
      <c r="C36" s="32">
        <f>C37+C38</f>
        <v>1110.4</v>
      </c>
      <c r="D36" s="21">
        <f t="shared" si="1"/>
        <v>0.1682959729610937</v>
      </c>
    </row>
    <row r="37" spans="1:4" ht="36.75" customHeight="1">
      <c r="A37" s="13" t="s">
        <v>88</v>
      </c>
      <c r="B37" s="31">
        <v>6567.9</v>
      </c>
      <c r="C37" s="31">
        <v>1110.4</v>
      </c>
      <c r="D37" s="22">
        <f t="shared" si="1"/>
        <v>0.16906469343321306</v>
      </c>
    </row>
    <row r="38" spans="1:4" ht="28.5" customHeight="1">
      <c r="A38" s="63" t="s">
        <v>90</v>
      </c>
      <c r="B38" s="64">
        <v>30</v>
      </c>
      <c r="C38" s="64">
        <v>0</v>
      </c>
      <c r="D38" s="22">
        <f t="shared" si="1"/>
        <v>0</v>
      </c>
    </row>
    <row r="39" spans="1:4" ht="12.75">
      <c r="A39" s="18" t="s">
        <v>35</v>
      </c>
      <c r="B39" s="33">
        <f>SUM(B40:B40)+B42+B41</f>
        <v>170157.2</v>
      </c>
      <c r="C39" s="33">
        <f>SUM(C40:C40)+C42+C41</f>
        <v>3295.3</v>
      </c>
      <c r="D39" s="21">
        <f t="shared" si="1"/>
        <v>0.019366209599123635</v>
      </c>
    </row>
    <row r="40" spans="1:4" ht="12.75">
      <c r="A40" s="15" t="s">
        <v>36</v>
      </c>
      <c r="B40" s="31">
        <v>25059.3</v>
      </c>
      <c r="C40" s="31">
        <v>0</v>
      </c>
      <c r="D40" s="22">
        <f t="shared" si="1"/>
        <v>0</v>
      </c>
    </row>
    <row r="41" spans="1:4" ht="12.75">
      <c r="A41" s="15" t="s">
        <v>37</v>
      </c>
      <c r="B41" s="31">
        <v>134438.1</v>
      </c>
      <c r="C41" s="31">
        <v>3240</v>
      </c>
      <c r="D41" s="22">
        <f t="shared" si="1"/>
        <v>0.02410031084937975</v>
      </c>
    </row>
    <row r="42" spans="1:4" ht="12.75">
      <c r="A42" s="19" t="s">
        <v>38</v>
      </c>
      <c r="B42" s="31">
        <v>10659.8</v>
      </c>
      <c r="C42" s="31">
        <v>55.3</v>
      </c>
      <c r="D42" s="22">
        <f t="shared" si="1"/>
        <v>0.005187714591268129</v>
      </c>
    </row>
    <row r="43" spans="1:4" ht="12.75">
      <c r="A43" s="16" t="s">
        <v>19</v>
      </c>
      <c r="B43" s="32">
        <f>B44+B45+B46+B47</f>
        <v>689229</v>
      </c>
      <c r="C43" s="32">
        <f>C44+C45+C46+C47</f>
        <v>22770.5</v>
      </c>
      <c r="D43" s="21">
        <f t="shared" si="1"/>
        <v>0.033037640610014955</v>
      </c>
    </row>
    <row r="44" spans="1:4" ht="12.75">
      <c r="A44" s="15" t="s">
        <v>39</v>
      </c>
      <c r="B44" s="31">
        <v>497914.6</v>
      </c>
      <c r="C44" s="31">
        <v>8269.4</v>
      </c>
      <c r="D44" s="22">
        <f t="shared" si="1"/>
        <v>0.01660806893390955</v>
      </c>
    </row>
    <row r="45" spans="1:4" ht="12.75">
      <c r="A45" s="15" t="s">
        <v>40</v>
      </c>
      <c r="B45" s="31">
        <v>7294.7</v>
      </c>
      <c r="C45" s="31">
        <v>0</v>
      </c>
      <c r="D45" s="22">
        <f t="shared" si="1"/>
        <v>0</v>
      </c>
    </row>
    <row r="46" spans="1:4" ht="12.75">
      <c r="A46" s="15" t="s">
        <v>41</v>
      </c>
      <c r="B46" s="31">
        <v>155774.6</v>
      </c>
      <c r="C46" s="31">
        <v>8939</v>
      </c>
      <c r="D46" s="22">
        <f t="shared" si="1"/>
        <v>0.057384194855900766</v>
      </c>
    </row>
    <row r="47" spans="1:4" ht="26.25">
      <c r="A47" s="15" t="s">
        <v>42</v>
      </c>
      <c r="B47" s="31">
        <v>28245.1</v>
      </c>
      <c r="C47" s="31">
        <v>5562.1</v>
      </c>
      <c r="D47" s="22">
        <f t="shared" si="1"/>
        <v>0.19692265207062465</v>
      </c>
    </row>
    <row r="48" spans="1:4" ht="12.75">
      <c r="A48" s="16" t="s">
        <v>101</v>
      </c>
      <c r="B48" s="32">
        <f>B49</f>
        <v>0</v>
      </c>
      <c r="C48" s="32">
        <f>C49</f>
        <v>0</v>
      </c>
      <c r="D48" s="21"/>
    </row>
    <row r="49" spans="1:4" ht="12.75">
      <c r="A49" s="15" t="s">
        <v>102</v>
      </c>
      <c r="B49" s="31"/>
      <c r="C49" s="31"/>
      <c r="D49" s="22"/>
    </row>
    <row r="50" spans="1:4" ht="12.75">
      <c r="A50" s="16" t="s">
        <v>15</v>
      </c>
      <c r="B50" s="32">
        <f>B51+B52+B54+B55+B53</f>
        <v>936893.4</v>
      </c>
      <c r="C50" s="32">
        <f>C51+C52+C54+C55+C53-0.1</f>
        <v>179499.80000000002</v>
      </c>
      <c r="D50" s="21">
        <f t="shared" si="1"/>
        <v>0.1915904199986893</v>
      </c>
    </row>
    <row r="51" spans="1:4" ht="12.75">
      <c r="A51" s="15" t="s">
        <v>43</v>
      </c>
      <c r="B51" s="31">
        <v>328490.7</v>
      </c>
      <c r="C51" s="31">
        <v>70304.7</v>
      </c>
      <c r="D51" s="22">
        <f t="shared" si="1"/>
        <v>0.214023410708431</v>
      </c>
    </row>
    <row r="52" spans="1:4" ht="12.75">
      <c r="A52" s="15" t="s">
        <v>44</v>
      </c>
      <c r="B52" s="31">
        <v>385373.7</v>
      </c>
      <c r="C52" s="31">
        <v>66477</v>
      </c>
      <c r="D52" s="22">
        <f t="shared" si="1"/>
        <v>0.1725000953619824</v>
      </c>
    </row>
    <row r="53" spans="1:4" ht="12.75">
      <c r="A53" s="15" t="s">
        <v>60</v>
      </c>
      <c r="B53" s="31">
        <v>123431</v>
      </c>
      <c r="C53" s="31">
        <v>26805.4</v>
      </c>
      <c r="D53" s="22">
        <f t="shared" si="1"/>
        <v>0.21716910662637426</v>
      </c>
    </row>
    <row r="54" spans="1:4" ht="12.75">
      <c r="A54" s="15" t="s">
        <v>45</v>
      </c>
      <c r="B54" s="31">
        <v>18069.9</v>
      </c>
      <c r="C54" s="31">
        <v>3001.1</v>
      </c>
      <c r="D54" s="22">
        <f t="shared" si="1"/>
        <v>0.1660828228158429</v>
      </c>
    </row>
    <row r="55" spans="1:4" ht="12.75">
      <c r="A55" s="15" t="s">
        <v>46</v>
      </c>
      <c r="B55" s="31">
        <v>81528.1</v>
      </c>
      <c r="C55" s="31">
        <v>12911.7</v>
      </c>
      <c r="D55" s="22">
        <f t="shared" si="1"/>
        <v>0.15837116282606856</v>
      </c>
    </row>
    <row r="56" spans="1:4" ht="12.75">
      <c r="A56" s="16" t="s">
        <v>47</v>
      </c>
      <c r="B56" s="32">
        <f>SUM(B57:B58)</f>
        <v>159265.5</v>
      </c>
      <c r="C56" s="32">
        <f>SUM(C57:C58)</f>
        <v>31785.5</v>
      </c>
      <c r="D56" s="21">
        <f t="shared" si="1"/>
        <v>0.19957555151617895</v>
      </c>
    </row>
    <row r="57" spans="1:4" ht="12.75">
      <c r="A57" s="15" t="s">
        <v>48</v>
      </c>
      <c r="B57" s="31">
        <v>110212.8</v>
      </c>
      <c r="C57" s="31">
        <v>22162.4</v>
      </c>
      <c r="D57" s="22">
        <f t="shared" si="1"/>
        <v>0.20108735101549005</v>
      </c>
    </row>
    <row r="58" spans="1:4" ht="12.75">
      <c r="A58" s="15" t="s">
        <v>49</v>
      </c>
      <c r="B58" s="31">
        <v>49052.7</v>
      </c>
      <c r="C58" s="31">
        <v>9623.1</v>
      </c>
      <c r="D58" s="22">
        <f t="shared" si="1"/>
        <v>0.1961788036132568</v>
      </c>
    </row>
    <row r="59" spans="1:4" ht="12.75" customHeight="1" hidden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t="12.75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 ht="12.75">
      <c r="A61" s="16" t="s">
        <v>50</v>
      </c>
      <c r="B61" s="32">
        <f>B62</f>
        <v>408.2</v>
      </c>
      <c r="C61" s="32">
        <f>C62</f>
        <v>0</v>
      </c>
      <c r="D61" s="21"/>
    </row>
    <row r="62" spans="1:4" ht="12.75">
      <c r="A62" s="15" t="s">
        <v>91</v>
      </c>
      <c r="B62" s="31">
        <v>408.2</v>
      </c>
      <c r="C62" s="31"/>
      <c r="D62" s="22"/>
    </row>
    <row r="63" spans="1:4" ht="12.75">
      <c r="A63" s="16" t="s">
        <v>52</v>
      </c>
      <c r="B63" s="32">
        <f>B64+B65+B66+B67</f>
        <v>72202.3</v>
      </c>
      <c r="C63" s="32">
        <f>C64+C65+C66+C67</f>
        <v>5074</v>
      </c>
      <c r="D63" s="21">
        <f t="shared" si="1"/>
        <v>0.07027476964030231</v>
      </c>
    </row>
    <row r="64" spans="1:4" ht="12.75">
      <c r="A64" s="15" t="s">
        <v>53</v>
      </c>
      <c r="B64" s="31">
        <v>2757.6</v>
      </c>
      <c r="C64" s="31">
        <v>398.7</v>
      </c>
      <c r="D64" s="22">
        <f t="shared" si="1"/>
        <v>0.1445822454308094</v>
      </c>
    </row>
    <row r="65" spans="1:4" ht="12.75">
      <c r="A65" s="15" t="s">
        <v>54</v>
      </c>
      <c r="B65" s="31">
        <v>41051</v>
      </c>
      <c r="C65" s="31">
        <v>4165.8</v>
      </c>
      <c r="D65" s="22">
        <f t="shared" si="1"/>
        <v>0.10147864851038951</v>
      </c>
    </row>
    <row r="66" spans="1:4" ht="12.75">
      <c r="A66" s="15" t="s">
        <v>55</v>
      </c>
      <c r="B66" s="31">
        <v>26893.7</v>
      </c>
      <c r="C66" s="31">
        <v>374.5</v>
      </c>
      <c r="D66" s="22">
        <f t="shared" si="1"/>
        <v>0.013925194376378111</v>
      </c>
    </row>
    <row r="67" spans="1:4" ht="12.75">
      <c r="A67" s="15" t="s">
        <v>56</v>
      </c>
      <c r="B67" s="31">
        <v>1500</v>
      </c>
      <c r="C67" s="31">
        <v>135</v>
      </c>
      <c r="D67" s="22">
        <f t="shared" si="1"/>
        <v>0.09</v>
      </c>
    </row>
    <row r="68" spans="1:4" ht="12.75">
      <c r="A68" s="16" t="s">
        <v>20</v>
      </c>
      <c r="B68" s="32">
        <f>SUM(B69:B72)</f>
        <v>51832.4</v>
      </c>
      <c r="C68" s="32">
        <f>SUM(C69:C72)</f>
        <v>11078.3</v>
      </c>
      <c r="D68" s="21">
        <f t="shared" si="1"/>
        <v>0.21373310902061257</v>
      </c>
    </row>
    <row r="69" spans="1:4" ht="12.75">
      <c r="A69" s="15" t="s">
        <v>57</v>
      </c>
      <c r="B69" s="31">
        <v>731.6</v>
      </c>
      <c r="C69" s="31">
        <v>154.9</v>
      </c>
      <c r="D69" s="22">
        <f t="shared" si="1"/>
        <v>0.21172772006560964</v>
      </c>
    </row>
    <row r="70" spans="1:4" ht="12.75">
      <c r="A70" s="15" t="s">
        <v>58</v>
      </c>
      <c r="B70" s="31">
        <v>14082.5</v>
      </c>
      <c r="C70" s="31">
        <v>3257</v>
      </c>
      <c r="D70" s="22">
        <f t="shared" si="1"/>
        <v>0.23127995739392865</v>
      </c>
    </row>
    <row r="71" spans="1:4" ht="12.75">
      <c r="A71" s="15" t="s">
        <v>93</v>
      </c>
      <c r="B71" s="31">
        <v>33312.8</v>
      </c>
      <c r="C71" s="31">
        <v>7053.6</v>
      </c>
      <c r="D71" s="22">
        <f t="shared" si="1"/>
        <v>0.211738430873418</v>
      </c>
    </row>
    <row r="72" spans="1:4" ht="26.25">
      <c r="A72" s="15" t="s">
        <v>59</v>
      </c>
      <c r="B72" s="31">
        <v>3705.5</v>
      </c>
      <c r="C72" s="31">
        <v>612.8</v>
      </c>
      <c r="D72" s="22">
        <f t="shared" si="1"/>
        <v>0.16537579274052083</v>
      </c>
    </row>
    <row r="73" spans="1:4" ht="26.2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4" ht="26.25" hidden="1">
      <c r="A74" s="15" t="s">
        <v>77</v>
      </c>
      <c r="B74" s="31"/>
      <c r="C74" s="31"/>
      <c r="D74" s="22" t="e">
        <f t="shared" si="1"/>
        <v>#DIV/0!</v>
      </c>
    </row>
    <row r="75" spans="1:4" ht="30" customHeight="1">
      <c r="A75" s="17" t="s">
        <v>104</v>
      </c>
      <c r="B75" s="32">
        <f>B76</f>
        <v>20</v>
      </c>
      <c r="C75" s="32">
        <f>C76</f>
        <v>0</v>
      </c>
      <c r="D75" s="32">
        <f>D76</f>
        <v>0.12334918259300626</v>
      </c>
    </row>
    <row r="76" spans="1:4" ht="26.25">
      <c r="A76" s="13" t="s">
        <v>104</v>
      </c>
      <c r="B76" s="31">
        <v>20</v>
      </c>
      <c r="C76" s="31">
        <v>0</v>
      </c>
      <c r="D76" s="32">
        <f>D77</f>
        <v>0.12334918259300626</v>
      </c>
    </row>
    <row r="77" spans="1:6" ht="12.75">
      <c r="A77" s="7" t="s">
        <v>18</v>
      </c>
      <c r="B77" s="34">
        <f>B26+B34+B36+B39+B43+B50+B56+B59+B63+B68+B73+B61+B48+B75</f>
        <v>2208746.7</v>
      </c>
      <c r="C77" s="34">
        <f>C26+C34+C36+C39+C43+C50+C56+C59+C63+C68+C73+C61+C48+C75</f>
        <v>272447.10000000003</v>
      </c>
      <c r="D77" s="21">
        <f t="shared" si="1"/>
        <v>0.12334918259300626</v>
      </c>
      <c r="E77" s="28"/>
      <c r="F77" s="1"/>
    </row>
    <row r="78" spans="1:5" ht="12.75">
      <c r="A78" s="7"/>
      <c r="B78" s="8"/>
      <c r="C78" s="8"/>
      <c r="D78" s="26"/>
      <c r="E78" s="1"/>
    </row>
    <row r="79" spans="1:4" ht="15">
      <c r="A79" s="77" t="s">
        <v>61</v>
      </c>
      <c r="B79" s="77"/>
      <c r="C79" s="77"/>
      <c r="D79" s="77"/>
    </row>
    <row r="80" spans="1:4" ht="12.75">
      <c r="A80" s="3" t="s">
        <v>2</v>
      </c>
      <c r="B80" s="3" t="s">
        <v>3</v>
      </c>
      <c r="C80" s="3" t="s">
        <v>4</v>
      </c>
      <c r="D80" s="3" t="s">
        <v>5</v>
      </c>
    </row>
    <row r="81" spans="1:4" ht="26.25">
      <c r="A81" s="24" t="s">
        <v>62</v>
      </c>
      <c r="B81" s="35">
        <v>943465.2</v>
      </c>
      <c r="C81" s="35">
        <v>173360.9</v>
      </c>
      <c r="D81" s="22">
        <f>C81/B81</f>
        <v>0.18374911973435798</v>
      </c>
    </row>
    <row r="82" spans="1:4" ht="39">
      <c r="A82" s="24" t="s">
        <v>63</v>
      </c>
      <c r="B82" s="35">
        <f>196341.8+68.3</f>
        <v>196410.09999999998</v>
      </c>
      <c r="C82" s="35">
        <v>39339.3</v>
      </c>
      <c r="D82" s="22">
        <f aca="true" t="shared" si="2" ref="D82:D91">C82/B82</f>
        <v>0.20029163469699374</v>
      </c>
    </row>
    <row r="83" spans="1:4" ht="39">
      <c r="A83" s="24" t="s">
        <v>64</v>
      </c>
      <c r="B83" s="35">
        <v>69902.3</v>
      </c>
      <c r="C83" s="35">
        <v>14079.4</v>
      </c>
      <c r="D83" s="22">
        <f t="shared" si="2"/>
        <v>0.20141540407111067</v>
      </c>
    </row>
    <row r="84" spans="1:5" ht="52.5">
      <c r="A84" s="24" t="s">
        <v>65</v>
      </c>
      <c r="B84" s="35">
        <v>490408</v>
      </c>
      <c r="C84" s="35">
        <v>8162.3</v>
      </c>
      <c r="D84" s="22">
        <f t="shared" si="2"/>
        <v>0.016643896510660512</v>
      </c>
      <c r="E84" s="1"/>
    </row>
    <row r="85" spans="1:4" ht="26.25">
      <c r="A85" s="24" t="s">
        <v>66</v>
      </c>
      <c r="B85" s="35">
        <v>3968</v>
      </c>
      <c r="C85" s="35">
        <v>398.7</v>
      </c>
      <c r="D85" s="22">
        <f t="shared" si="2"/>
        <v>0.10047883064516129</v>
      </c>
    </row>
    <row r="86" spans="1:6" ht="39">
      <c r="A86" s="24" t="s">
        <v>67</v>
      </c>
      <c r="B86" s="35">
        <v>159497.4</v>
      </c>
      <c r="C86" s="35">
        <v>3240</v>
      </c>
      <c r="D86" s="22">
        <f t="shared" si="2"/>
        <v>0.020313810758043706</v>
      </c>
      <c r="F86" s="28"/>
    </row>
    <row r="87" spans="1:4" ht="66">
      <c r="A87" s="24" t="s">
        <v>68</v>
      </c>
      <c r="B87" s="35">
        <v>79500.4</v>
      </c>
      <c r="C87" s="35">
        <v>14096.9</v>
      </c>
      <c r="D87" s="22">
        <f t="shared" si="2"/>
        <v>0.17731860468626573</v>
      </c>
    </row>
    <row r="88" spans="1:4" ht="26.25">
      <c r="A88" s="24" t="s">
        <v>69</v>
      </c>
      <c r="B88" s="35">
        <v>13862</v>
      </c>
      <c r="C88" s="35">
        <v>2719.1</v>
      </c>
      <c r="D88" s="22">
        <f t="shared" si="2"/>
        <v>0.19615495599480592</v>
      </c>
    </row>
    <row r="89" spans="1:5" ht="39">
      <c r="A89" s="24" t="s">
        <v>70</v>
      </c>
      <c r="B89" s="35">
        <v>400</v>
      </c>
      <c r="C89" s="35">
        <v>36.3</v>
      </c>
      <c r="D89" s="22">
        <f t="shared" si="2"/>
        <v>0.09075</v>
      </c>
      <c r="E89" s="1"/>
    </row>
    <row r="90" spans="1:5" ht="52.5">
      <c r="A90" s="24" t="s">
        <v>103</v>
      </c>
      <c r="B90" s="35">
        <v>123399.7</v>
      </c>
      <c r="C90" s="35">
        <v>1650</v>
      </c>
      <c r="D90" s="22">
        <f t="shared" si="2"/>
        <v>0.013371183236263946</v>
      </c>
      <c r="E90" s="1"/>
    </row>
    <row r="91" spans="1:5" ht="12.75">
      <c r="A91" s="25" t="s">
        <v>71</v>
      </c>
      <c r="B91" s="35">
        <v>127933.6</v>
      </c>
      <c r="C91" s="35">
        <v>15364.2</v>
      </c>
      <c r="D91" s="22">
        <f t="shared" si="2"/>
        <v>0.12009511183926662</v>
      </c>
      <c r="E91" s="53"/>
    </row>
    <row r="92" spans="1:7" ht="12.75">
      <c r="A92" s="7" t="s">
        <v>18</v>
      </c>
      <c r="B92" s="34">
        <f>SUM(B81:B91)</f>
        <v>2208746.6999999997</v>
      </c>
      <c r="C92" s="34">
        <f>SUM(C81:C91)</f>
        <v>272447.1</v>
      </c>
      <c r="D92" s="21">
        <f>C92/B92</f>
        <v>0.12334918259300626</v>
      </c>
      <c r="E92" s="74"/>
      <c r="F92" s="75"/>
      <c r="G92" s="75"/>
    </row>
    <row r="93" spans="1:6" ht="12.75">
      <c r="A93" s="2"/>
      <c r="B93" s="2"/>
      <c r="C93" s="23"/>
      <c r="D93" s="2"/>
      <c r="E93" s="28"/>
      <c r="F93" s="28"/>
    </row>
    <row r="94" spans="1:5" ht="12.75">
      <c r="A94" s="2"/>
      <c r="B94" s="2"/>
      <c r="C94" s="23"/>
      <c r="D94" s="2"/>
      <c r="E94" s="28"/>
    </row>
    <row r="95" spans="1:5" ht="13.5">
      <c r="A95" s="44" t="s">
        <v>82</v>
      </c>
      <c r="B95" s="48">
        <f>B23-B77</f>
        <v>-479691.3470000003</v>
      </c>
      <c r="C95" s="48">
        <f>C23-C77</f>
        <v>9694.399999999907</v>
      </c>
      <c r="D95" s="7"/>
      <c r="E95" s="28"/>
    </row>
    <row r="96" spans="1:5" ht="27">
      <c r="A96" s="44" t="s">
        <v>83</v>
      </c>
      <c r="B96" s="47">
        <f>B97-B98</f>
        <v>316500.8</v>
      </c>
      <c r="C96" s="47">
        <f>C97-C98</f>
        <v>0</v>
      </c>
      <c r="D96" s="4"/>
      <c r="E96" s="28"/>
    </row>
    <row r="97" spans="1:5" ht="27">
      <c r="A97" s="46" t="s">
        <v>78</v>
      </c>
      <c r="B97" s="47">
        <v>331500.8</v>
      </c>
      <c r="C97" s="47">
        <v>0</v>
      </c>
      <c r="D97" s="4"/>
      <c r="E97" s="28"/>
    </row>
    <row r="98" spans="1:5" ht="27">
      <c r="A98" s="46" t="s">
        <v>79</v>
      </c>
      <c r="B98" s="47">
        <v>15000</v>
      </c>
      <c r="C98" s="47">
        <v>0</v>
      </c>
      <c r="D98" s="4"/>
      <c r="E98" s="28"/>
    </row>
    <row r="99" spans="1:5" ht="27">
      <c r="A99" s="44" t="s">
        <v>84</v>
      </c>
      <c r="B99" s="48">
        <f>B100+B101</f>
        <v>163190.54700000025</v>
      </c>
      <c r="C99" s="48">
        <f>C100+C101</f>
        <v>-9694.399999999965</v>
      </c>
      <c r="D99" s="4"/>
      <c r="E99" s="28"/>
    </row>
    <row r="100" spans="1:5" ht="13.5">
      <c r="A100" s="45" t="s">
        <v>80</v>
      </c>
      <c r="B100" s="47">
        <f>-B23-B97</f>
        <v>-2060556.153</v>
      </c>
      <c r="C100" s="47">
        <f>-C23-C97</f>
        <v>-282141.49999999994</v>
      </c>
      <c r="D100" s="4"/>
      <c r="E100" s="28"/>
    </row>
    <row r="101" spans="1:5" ht="13.5">
      <c r="A101" s="45" t="s">
        <v>81</v>
      </c>
      <c r="B101" s="47">
        <f>B77+B98</f>
        <v>2223746.7</v>
      </c>
      <c r="C101" s="47">
        <f>C92+C98</f>
        <v>272447.1</v>
      </c>
      <c r="D101" s="4"/>
      <c r="E101" s="28"/>
    </row>
    <row r="102" spans="1:5" ht="27">
      <c r="A102" s="44" t="s">
        <v>85</v>
      </c>
      <c r="B102" s="48">
        <f>B96+B99</f>
        <v>479691.34700000024</v>
      </c>
      <c r="C102" s="48">
        <f>C96+C99</f>
        <v>-9694.399999999965</v>
      </c>
      <c r="D102" s="4"/>
      <c r="E102" s="28"/>
    </row>
    <row r="103" spans="1:5" ht="13.5">
      <c r="A103" s="49"/>
      <c r="B103" s="50"/>
      <c r="C103" s="50"/>
      <c r="D103" s="11"/>
      <c r="E103" s="28"/>
    </row>
    <row r="104" spans="1:5" ht="12.75">
      <c r="A104" s="76" t="s">
        <v>94</v>
      </c>
      <c r="B104" s="76"/>
      <c r="C104" s="30"/>
      <c r="D104" s="2"/>
      <c r="E104" s="28"/>
    </row>
    <row r="105" spans="1:4" ht="12.75">
      <c r="A105" s="2" t="s">
        <v>95</v>
      </c>
      <c r="B105" s="10" t="s">
        <v>106</v>
      </c>
      <c r="C105" s="9"/>
      <c r="D105" s="2"/>
    </row>
    <row r="106" spans="1:4" ht="12.75">
      <c r="A106" s="2" t="s">
        <v>96</v>
      </c>
      <c r="B106" s="10" t="s">
        <v>97</v>
      </c>
      <c r="C106" s="2"/>
      <c r="D106" s="2"/>
    </row>
    <row r="107" spans="1:4" ht="12.75">
      <c r="A107" s="2" t="s">
        <v>19</v>
      </c>
      <c r="B107" s="10" t="s">
        <v>111</v>
      </c>
      <c r="C107" s="2"/>
      <c r="D107" s="2"/>
    </row>
    <row r="108" spans="1:4" ht="12.75">
      <c r="A108" s="2" t="s">
        <v>15</v>
      </c>
      <c r="B108" s="10" t="s">
        <v>107</v>
      </c>
      <c r="C108" s="2"/>
      <c r="D108" s="2"/>
    </row>
    <row r="109" spans="1:4" ht="12.75">
      <c r="A109" s="2" t="s">
        <v>98</v>
      </c>
      <c r="B109" s="10" t="s">
        <v>108</v>
      </c>
      <c r="C109" s="2"/>
      <c r="D109" s="2"/>
    </row>
    <row r="110" spans="1:4" ht="12.75">
      <c r="A110" s="2" t="s">
        <v>20</v>
      </c>
      <c r="B110" s="10" t="s">
        <v>109</v>
      </c>
      <c r="C110" s="2"/>
      <c r="D110" s="2"/>
    </row>
    <row r="111" spans="1:4" ht="12.75">
      <c r="A111" s="2" t="s">
        <v>99</v>
      </c>
      <c r="B111" s="10" t="s">
        <v>110</v>
      </c>
      <c r="C111" s="2"/>
      <c r="D111" s="2"/>
    </row>
    <row r="112" spans="1:4" ht="14.25">
      <c r="A112" s="65"/>
      <c r="B112" s="65"/>
      <c r="C112" s="2"/>
      <c r="D112" s="2"/>
    </row>
    <row r="113" spans="1:4" ht="12.75">
      <c r="A113" s="66" t="s">
        <v>100</v>
      </c>
      <c r="B113" s="10" t="s">
        <v>112</v>
      </c>
      <c r="C113" s="2"/>
      <c r="D113" s="2"/>
    </row>
    <row r="114" spans="1:4" ht="12.75">
      <c r="A114" s="12"/>
      <c r="B114" s="10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 t="s">
        <v>16</v>
      </c>
      <c r="B117" s="2"/>
      <c r="C117" s="2"/>
      <c r="D117" s="2"/>
    </row>
    <row r="120" spans="2:3" ht="12.75">
      <c r="B120" s="28"/>
      <c r="C120" s="28"/>
    </row>
    <row r="121" spans="2:3" ht="12.75">
      <c r="B121" s="28"/>
      <c r="C121" s="28"/>
    </row>
  </sheetData>
  <sheetProtection/>
  <mergeCells count="6">
    <mergeCell ref="A104:B104"/>
    <mergeCell ref="A79:D79"/>
    <mergeCell ref="A25:D25"/>
    <mergeCell ref="A6:D6"/>
    <mergeCell ref="A2:D2"/>
    <mergeCell ref="A3:D3"/>
  </mergeCells>
  <printOptions/>
  <pageMargins left="0.7480314960629921" right="0.35433070866141736" top="0.3937007874015748" bottom="0" header="0" footer="0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2.28125" style="0" customWidth="1"/>
    <col min="2" max="2" width="10.8515625" style="0" customWidth="1"/>
    <col min="3" max="3" width="11.00390625" style="0" customWidth="1"/>
    <col min="4" max="4" width="9.8515625" style="0" customWidth="1"/>
    <col min="5" max="5" width="10.7109375" style="0" customWidth="1"/>
  </cols>
  <sheetData>
    <row r="1" spans="1:5" ht="27" customHeight="1">
      <c r="A1" s="83" t="s">
        <v>61</v>
      </c>
      <c r="B1" s="84"/>
      <c r="C1" s="84"/>
      <c r="D1" s="84"/>
      <c r="E1" s="84"/>
    </row>
    <row r="2" spans="1:5" ht="15">
      <c r="A2" s="3" t="s">
        <v>2</v>
      </c>
      <c r="B2" s="54">
        <v>2021</v>
      </c>
      <c r="C2" s="54">
        <v>2022</v>
      </c>
      <c r="D2" s="54">
        <v>2023</v>
      </c>
      <c r="E2" s="62">
        <v>2024</v>
      </c>
    </row>
    <row r="3" spans="1:5" ht="46.5">
      <c r="A3" s="60" t="s">
        <v>62</v>
      </c>
      <c r="B3" s="55">
        <v>711.6</v>
      </c>
      <c r="C3" s="55">
        <v>693.6</v>
      </c>
      <c r="D3" s="57">
        <v>692.7</v>
      </c>
      <c r="E3" s="56">
        <v>679.2</v>
      </c>
    </row>
    <row r="4" spans="1:5" ht="46.5">
      <c r="A4" s="60" t="s">
        <v>63</v>
      </c>
      <c r="B4" s="55">
        <v>148.6</v>
      </c>
      <c r="C4" s="55">
        <v>142.6</v>
      </c>
      <c r="D4" s="57">
        <v>142.6</v>
      </c>
      <c r="E4" s="56">
        <v>142.6</v>
      </c>
    </row>
    <row r="5" spans="1:5" ht="69" customHeight="1">
      <c r="A5" s="60" t="s">
        <v>64</v>
      </c>
      <c r="B5" s="55">
        <v>56.8</v>
      </c>
      <c r="C5" s="55">
        <v>45.2</v>
      </c>
      <c r="D5" s="57">
        <v>44.9</v>
      </c>
      <c r="E5" s="56">
        <v>44.9</v>
      </c>
    </row>
    <row r="6" spans="1:5" ht="78">
      <c r="A6" s="60" t="s">
        <v>65</v>
      </c>
      <c r="B6" s="55">
        <v>400.8</v>
      </c>
      <c r="C6" s="55">
        <v>364.2</v>
      </c>
      <c r="D6" s="57">
        <v>69.7</v>
      </c>
      <c r="E6" s="56">
        <v>15.7</v>
      </c>
    </row>
    <row r="7" spans="1:5" ht="46.5">
      <c r="A7" s="60" t="s">
        <v>66</v>
      </c>
      <c r="B7" s="55">
        <v>1.8</v>
      </c>
      <c r="C7" s="55">
        <v>3.2</v>
      </c>
      <c r="D7" s="57">
        <v>3.2</v>
      </c>
      <c r="E7" s="56">
        <v>3.2</v>
      </c>
    </row>
    <row r="8" spans="1:5" ht="62.25">
      <c r="A8" s="60" t="s">
        <v>67</v>
      </c>
      <c r="B8" s="55">
        <v>106.8</v>
      </c>
      <c r="C8" s="55">
        <v>48.9</v>
      </c>
      <c r="D8" s="57">
        <v>48.7</v>
      </c>
      <c r="E8" s="56">
        <v>48.8</v>
      </c>
    </row>
    <row r="9" spans="1:5" ht="108.75">
      <c r="A9" s="60" t="s">
        <v>68</v>
      </c>
      <c r="B9" s="55">
        <v>74.7</v>
      </c>
      <c r="C9" s="55">
        <v>70.4</v>
      </c>
      <c r="D9" s="57">
        <v>70.8</v>
      </c>
      <c r="E9" s="56">
        <v>70.8</v>
      </c>
    </row>
    <row r="10" spans="1:5" ht="46.5">
      <c r="A10" s="60" t="s">
        <v>69</v>
      </c>
      <c r="B10" s="55">
        <v>9.7</v>
      </c>
      <c r="C10" s="55">
        <v>11.2</v>
      </c>
      <c r="D10" s="57">
        <v>10.9</v>
      </c>
      <c r="E10" s="56">
        <v>10.9</v>
      </c>
    </row>
    <row r="11" spans="1:5" ht="62.25">
      <c r="A11" s="60" t="s">
        <v>70</v>
      </c>
      <c r="B11" s="55">
        <v>1.8</v>
      </c>
      <c r="C11" s="55">
        <v>1.8</v>
      </c>
      <c r="D11" s="57">
        <v>1.8</v>
      </c>
      <c r="E11" s="56">
        <v>1.8</v>
      </c>
    </row>
    <row r="12" spans="1:5" ht="46.5">
      <c r="A12" s="60" t="s">
        <v>74</v>
      </c>
      <c r="B12" s="55">
        <v>20.3</v>
      </c>
      <c r="C12" s="55">
        <v>92.205</v>
      </c>
      <c r="D12" s="57">
        <v>19.1</v>
      </c>
      <c r="E12" s="56">
        <v>21</v>
      </c>
    </row>
    <row r="13" spans="1:5" ht="16.5">
      <c r="A13" s="61" t="s">
        <v>71</v>
      </c>
      <c r="B13" s="55">
        <v>79.3</v>
      </c>
      <c r="C13" s="55">
        <v>106</v>
      </c>
      <c r="D13" s="57">
        <v>70.5</v>
      </c>
      <c r="E13" s="56">
        <v>70.6</v>
      </c>
    </row>
    <row r="14" spans="1:5" ht="16.5">
      <c r="A14" s="59" t="s">
        <v>89</v>
      </c>
      <c r="B14" s="55">
        <v>0</v>
      </c>
      <c r="C14" s="55">
        <v>0</v>
      </c>
      <c r="D14" s="57">
        <v>60.2</v>
      </c>
      <c r="E14" s="56">
        <v>114</v>
      </c>
    </row>
    <row r="15" spans="1:5" ht="16.5">
      <c r="A15" s="7" t="s">
        <v>18</v>
      </c>
      <c r="B15" s="58">
        <f>SUM(B3:B13)</f>
        <v>1612.1999999999998</v>
      </c>
      <c r="C15" s="58">
        <f>SUM(C3:C13)+0.1</f>
        <v>1579.4050000000002</v>
      </c>
      <c r="D15" s="58">
        <f>SUM(D3:D14)</f>
        <v>1235.1000000000001</v>
      </c>
      <c r="E15" s="58">
        <f>SUM(E3:E14)+0.1</f>
        <v>1223.6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2024-04-03T07:47:03Z</cp:lastPrinted>
  <dcterms:created xsi:type="dcterms:W3CDTF">1996-10-08T23:32:33Z</dcterms:created>
  <dcterms:modified xsi:type="dcterms:W3CDTF">2024-04-03T07:56:37Z</dcterms:modified>
  <cp:category/>
  <cp:version/>
  <cp:contentType/>
  <cp:contentStatus/>
</cp:coreProperties>
</file>