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codeName="ЭтаКнига" checkCompatibility="1" defaultThemeVersion="124226"/>
  <bookViews>
    <workbookView xWindow="120" yWindow="120" windowWidth="22956" windowHeight="9492"/>
  </bookViews>
  <sheets>
    <sheet name="Лист3" sheetId="3" r:id="rId1"/>
    <sheet name="Лист1" sheetId="4" r:id="rId2"/>
  </sheets>
  <calcPr calcId="125725"/>
</workbook>
</file>

<file path=xl/calcChain.xml><?xml version="1.0" encoding="utf-8"?>
<calcChain xmlns="http://schemas.openxmlformats.org/spreadsheetml/2006/main">
  <c r="C63" i="3"/>
  <c r="C68"/>
  <c r="C39"/>
  <c r="C92"/>
  <c r="B92"/>
  <c r="B50"/>
  <c r="B43"/>
  <c r="D20"/>
  <c r="C50"/>
  <c r="C43"/>
  <c r="C26"/>
  <c r="B75" l="1"/>
  <c r="C56"/>
  <c r="C96"/>
  <c r="D60"/>
  <c r="D62"/>
  <c r="C48"/>
  <c r="D48"/>
  <c r="B48"/>
  <c r="B68" l="1"/>
  <c r="D71" l="1"/>
  <c r="B61"/>
  <c r="C61"/>
  <c r="D61" l="1"/>
  <c r="B36"/>
  <c r="B26"/>
  <c r="C101" l="1"/>
  <c r="D22"/>
  <c r="D15"/>
  <c r="B63"/>
  <c r="B56"/>
  <c r="D89"/>
  <c r="D38"/>
  <c r="C36"/>
  <c r="E15" i="4"/>
  <c r="C15"/>
  <c r="D15"/>
  <c r="B15"/>
  <c r="B23" i="3" l="1"/>
  <c r="B100" s="1"/>
  <c r="D14"/>
  <c r="D36" l="1"/>
  <c r="D21"/>
  <c r="D30"/>
  <c r="C23"/>
  <c r="C100" l="1"/>
  <c r="B96"/>
  <c r="D74"/>
  <c r="D91"/>
  <c r="D85"/>
  <c r="C73"/>
  <c r="B73"/>
  <c r="D83"/>
  <c r="D90"/>
  <c r="D82"/>
  <c r="D84"/>
  <c r="D86"/>
  <c r="D87"/>
  <c r="D88"/>
  <c r="B34"/>
  <c r="B39"/>
  <c r="B59"/>
  <c r="D28"/>
  <c r="D10"/>
  <c r="D53"/>
  <c r="D9"/>
  <c r="C34"/>
  <c r="C59"/>
  <c r="D59" s="1"/>
  <c r="D72"/>
  <c r="D70"/>
  <c r="D69"/>
  <c r="D67"/>
  <c r="D66"/>
  <c r="D65"/>
  <c r="D64"/>
  <c r="D58"/>
  <c r="D57"/>
  <c r="D55"/>
  <c r="D54"/>
  <c r="D52"/>
  <c r="D47"/>
  <c r="D45"/>
  <c r="D44"/>
  <c r="D42"/>
  <c r="D41"/>
  <c r="D40"/>
  <c r="D37"/>
  <c r="D35"/>
  <c r="D33"/>
  <c r="D31"/>
  <c r="D29"/>
  <c r="D27"/>
  <c r="D16"/>
  <c r="D18"/>
  <c r="D19"/>
  <c r="D17"/>
  <c r="D8"/>
  <c r="D11"/>
  <c r="D12"/>
  <c r="D7"/>
  <c r="D81"/>
  <c r="D51"/>
  <c r="C77" l="1"/>
  <c r="B77"/>
  <c r="C95"/>
  <c r="D73"/>
  <c r="D34"/>
  <c r="D23"/>
  <c r="C99"/>
  <c r="C102" s="1"/>
  <c r="D39"/>
  <c r="D92"/>
  <c r="D46"/>
  <c r="D43"/>
  <c r="D63"/>
  <c r="D68"/>
  <c r="D56"/>
  <c r="D50"/>
  <c r="D26"/>
  <c r="B95" l="1"/>
  <c r="B101"/>
  <c r="B99" s="1"/>
  <c r="B102" s="1"/>
  <c r="D77" l="1"/>
</calcChain>
</file>

<file path=xl/sharedStrings.xml><?xml version="1.0" encoding="utf-8"?>
<sst xmlns="http://schemas.openxmlformats.org/spreadsheetml/2006/main" count="136" uniqueCount="113">
  <si>
    <t>Сведения</t>
  </si>
  <si>
    <t>тыс. руб.</t>
  </si>
  <si>
    <t>Наименование</t>
  </si>
  <si>
    <t>План</t>
  </si>
  <si>
    <t>Исполнено</t>
  </si>
  <si>
    <t>%  исполнения</t>
  </si>
  <si>
    <t>Доходы</t>
  </si>
  <si>
    <t>Налог  на  прибыль</t>
  </si>
  <si>
    <t>Налог  на  доходы  физических  лиц</t>
  </si>
  <si>
    <t>Налоги  на  совокупный  доход</t>
  </si>
  <si>
    <t>Налоги  на  имущество</t>
  </si>
  <si>
    <t>Государственная  пошлина</t>
  </si>
  <si>
    <t>Платежи  при  пользовании  природными  ресурсами</t>
  </si>
  <si>
    <t>Штрафы,  санкции,  возмещение  ущерба</t>
  </si>
  <si>
    <t>Всего  доходов:</t>
  </si>
  <si>
    <t>Образование</t>
  </si>
  <si>
    <t>Финансовое  управление  администрации  г.Дивногорска</t>
  </si>
  <si>
    <t>Прочие  неналоговые  доходы</t>
  </si>
  <si>
    <t>Всего  расходов:</t>
  </si>
  <si>
    <t>Жилищно-коммунальное хозяйство</t>
  </si>
  <si>
    <t>Физическая культура и спорт</t>
  </si>
  <si>
    <t>Административные платежи и сборы</t>
  </si>
  <si>
    <t>Национальная оборона</t>
  </si>
  <si>
    <t>Акцизы по подакцизным товарам (продукции), 
производимым на территории Российской Федерации</t>
  </si>
  <si>
    <t>Доходы  от  использования  имущества,
 находящегося  в  муниципальной  собственности</t>
  </si>
  <si>
    <t>Доходы  от  оказания  платных  услуги  компенсации 
 затрат  государства</t>
  </si>
  <si>
    <t>Доходы  от  продажи  материальных  и нематериальных
  активов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</si>
  <si>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</si>
  <si>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</si>
  <si>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</si>
  <si>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</si>
  <si>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</si>
  <si>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</si>
  <si>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Мобилизационная и вневойсковая подготовка</t>
  </si>
  <si>
    <t>Национальная безопасность и правоохранительная деятельность</t>
  </si>
  <si>
    <t>Национальная экономика</t>
  </si>
  <si>
    <t>Транспорт</t>
  </si>
  <si>
    <t>Дорожное хозяйство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</si>
  <si>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</si>
  <si>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</si>
  <si>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</si>
  <si>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</si>
  <si>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</si>
  <si>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</si>
  <si>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</si>
  <si>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</si>
  <si>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</si>
  <si>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 и кинематография</t>
  </si>
  <si>
    <t>Культура</t>
  </si>
  <si>
    <t>Другие вопросы в области культуры, кинематографии</t>
  </si>
  <si>
    <t>Здравоохранение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</si>
  <si>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</si>
  <si>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</si>
  <si>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</si>
  <si>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</si>
  <si>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</si>
  <si>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</si>
  <si>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 xml:space="preserve">Физическая культура  </t>
  </si>
  <si>
    <t>Массовый спорт</t>
  </si>
  <si>
    <t>Другие вопросы в области физической культуры и спорта</t>
  </si>
  <si>
    <t>Дополнительное образование детей</t>
  </si>
  <si>
    <t>Расходы в разрезе муниципальных программ</t>
  </si>
  <si>
    <t>Муниципальная программа города Дивногорска «Система образования города Дивногорска»</t>
  </si>
  <si>
    <t>Муниципальная программа города Дивногорска «Культура муниципального образования город Дивногорск»</t>
  </si>
  <si>
    <t>Муниципальная программа города Дивногорска «Физическая культура, спорт и молодежная политика в муниципальном образовании город Дивногорск»</t>
  </si>
  <si>
    <t>Муниципальная программа города Дивногорска «Обеспечение доступным и комфортным жильем граждан муниципального образования город Дивногорск»</t>
  </si>
  <si>
    <t>Муниципальная программа города Дивногорска «Содействие развитию местного самоуправления»</t>
  </si>
  <si>
    <t>Муниципальная программа города Дивногорска «Транспортная система муниципального образования город Дивногорск»</t>
  </si>
  <si>
    <t>Муниципальная программа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</si>
  <si>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Муниципальная программа города Дивногорска «Управление муниципальными финансами»</t>
  </si>
  <si>
    <t>Муниципальная программа города Дивногорска «Управление имуществом и земельными ресурсами муниципального образования город Дивногорск»</t>
  </si>
  <si>
    <t xml:space="preserve">Непрограммные мероприятия </t>
  </si>
  <si>
    <t>Расходы по разделам и подразделам</t>
  </si>
  <si>
    <t>Резервные фонды</t>
  </si>
  <si>
    <t>Формирование комфортной городской (сельской) среды по муниципальному образованию город Дивногорск</t>
  </si>
  <si>
    <t>Судебная система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</si>
  <si>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</si>
  <si>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</si>
  <si>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Получение бюджетных кредитов от других бюджетов бюджетной системы РФ</t>
  </si>
  <si>
    <t>Погашение бюджетных кредитов, полученных от других бюджетов бюджетной системы РФ</t>
  </si>
  <si>
    <t>увеличение остатков средств бюджета</t>
  </si>
  <si>
    <t>уменьшение остатков средств бюджета</t>
  </si>
  <si>
    <t>Дефицит (-)  или профицит (+)</t>
  </si>
  <si>
    <t>Бюджетные кредиты от других бюджетов бюджетной системы Российской Федерации</t>
  </si>
  <si>
    <t>Изменение остатков средств на счетах по учету средств бюджета</t>
  </si>
  <si>
    <t>Итого источников внутреннего финансирования дефицита бюджета</t>
  </si>
  <si>
    <t>Задолженность и перерасчеты по отмененным налогам</t>
  </si>
  <si>
    <t>Возврат остатков МБТ прошлых лет</t>
  </si>
  <si>
    <t>Защита населения и территории от последствий чрезвычайных ситуаций природного и техногенного характера, пожарная безопасность</t>
  </si>
  <si>
    <t>Условно утвержденные расходы</t>
  </si>
  <si>
    <t>Другие вопросы в области национальной безопасности и правоохранительной деятельности</t>
  </si>
  <si>
    <t>Другие вопросы вопросы в области здравоохранения</t>
  </si>
  <si>
    <t xml:space="preserve">Безвозмездные, прочие безвозмездные  поступления </t>
  </si>
  <si>
    <t>Спорт высших достижений</t>
  </si>
  <si>
    <t>Среднесписочная численность  работников  бюджетной  сферы:</t>
  </si>
  <si>
    <t>Представительный  орган</t>
  </si>
  <si>
    <t>4 человека</t>
  </si>
  <si>
    <t>Местная  администрация</t>
  </si>
  <si>
    <t>76 человек</t>
  </si>
  <si>
    <t xml:space="preserve"> 44 человек</t>
  </si>
  <si>
    <t>1 078 человек</t>
  </si>
  <si>
    <t xml:space="preserve"> Культура </t>
  </si>
  <si>
    <t>207 человек</t>
  </si>
  <si>
    <t xml:space="preserve"> 62 человека</t>
  </si>
  <si>
    <t>Всего по бюджетной сфере:</t>
  </si>
  <si>
    <t>1471 человек</t>
  </si>
  <si>
    <t xml:space="preserve">Заработная  плата (КВР 111, 121) </t>
  </si>
  <si>
    <t>Охрана окружающей среды</t>
  </si>
  <si>
    <t>Другие вопросы в области окружающей среды</t>
  </si>
  <si>
    <t>Муниципальная программа города Дивногорска "Формирование комфортной городской (сельской) среды" в муниципальном образовании город Дивногорск</t>
  </si>
  <si>
    <t>Обслуживание государственного (муниципального) внутреннего долга</t>
  </si>
  <si>
    <t>о ходе исполнения местного бюджета  г.Дивногорска  на 01 ноября 2023  года</t>
  </si>
  <si>
    <t>113 568,3 тыс. рублей</t>
  </si>
</sst>
</file>

<file path=xl/styles.xml><?xml version="1.0" encoding="utf-8"?>
<styleSheet xmlns="http://schemas.openxmlformats.org/spreadsheetml/2006/main">
  <numFmts count="7">
    <numFmt numFmtId="164" formatCode="_(* #,##0.00_);_(* \(#,##0.00\);_(* &quot;-&quot;??_);_(@_)"/>
    <numFmt numFmtId="165" formatCode="_(* #,##0.0_);_(* \(#,##0.0\);_(* &quot;-&quot;??_);_(@_)"/>
    <numFmt numFmtId="166" formatCode="_-* #,##0.0_р_._-;\-* #,##0.0_р_._-;_-* &quot;-&quot;?_р_._-;_-@_-"/>
    <numFmt numFmtId="167" formatCode="0.0%"/>
    <numFmt numFmtId="168" formatCode="#,##0.0"/>
    <numFmt numFmtId="169" formatCode="_-* #,##0.0\ _₽_-;\-* #,##0.0\ _₽_-;_-* &quot;-&quot;?\ _₽_-;_-@_-"/>
    <numFmt numFmtId="170" formatCode="0.0"/>
  </numFmts>
  <fonts count="13">
    <font>
      <sz val="10"/>
      <name val="Arial"/>
    </font>
    <font>
      <sz val="10"/>
      <name val="Arial"/>
      <family val="2"/>
      <charset val="204"/>
    </font>
    <font>
      <b/>
      <sz val="16"/>
      <name val="Times New Roman"/>
      <family val="1"/>
      <charset val="204"/>
    </font>
    <font>
      <b/>
      <sz val="13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3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87">
    <xf numFmtId="0" fontId="0" fillId="0" borderId="0" xfId="0"/>
    <xf numFmtId="166" fontId="0" fillId="0" borderId="0" xfId="0" applyNumberFormat="1"/>
    <xf numFmtId="0" fontId="4" fillId="0" borderId="0" xfId="0" applyFont="1"/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165" fontId="4" fillId="0" borderId="1" xfId="2" applyNumberFormat="1" applyFont="1" applyBorder="1"/>
    <xf numFmtId="9" fontId="4" fillId="0" borderId="1" xfId="1" applyFont="1" applyBorder="1"/>
    <xf numFmtId="0" fontId="6" fillId="0" borderId="1" xfId="0" applyFont="1" applyBorder="1"/>
    <xf numFmtId="165" fontId="6" fillId="0" borderId="1" xfId="2" applyNumberFormat="1" applyFont="1" applyBorder="1"/>
    <xf numFmtId="0" fontId="4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4" fillId="0" borderId="0" xfId="0" applyFont="1" applyBorder="1"/>
    <xf numFmtId="0" fontId="4" fillId="0" borderId="0" xfId="0" applyFont="1" applyFill="1" applyBorder="1" applyAlignment="1">
      <alignment wrapText="1"/>
    </xf>
    <xf numFmtId="0" fontId="4" fillId="0" borderId="1" xfId="0" applyFont="1" applyBorder="1" applyAlignment="1">
      <alignment wrapText="1"/>
    </xf>
    <xf numFmtId="0" fontId="6" fillId="0" borderId="1" xfId="0" applyNumberFormat="1" applyFont="1" applyBorder="1" applyAlignment="1">
      <alignment vertical="top" wrapText="1"/>
    </xf>
    <xf numFmtId="0" fontId="4" fillId="0" borderId="1" xfId="0" applyNumberFormat="1" applyFont="1" applyBorder="1" applyAlignment="1">
      <alignment wrapText="1"/>
    </xf>
    <xf numFmtId="0" fontId="6" fillId="0" borderId="1" xfId="0" applyNumberFormat="1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6" fillId="0" borderId="2" xfId="0" applyNumberFormat="1" applyFont="1" applyBorder="1" applyAlignment="1">
      <alignment wrapText="1"/>
    </xf>
    <xf numFmtId="0" fontId="4" fillId="0" borderId="1" xfId="0" applyFont="1" applyBorder="1" applyAlignment="1">
      <alignment vertical="justify" wrapText="1"/>
    </xf>
    <xf numFmtId="168" fontId="6" fillId="0" borderId="1" xfId="0" applyNumberFormat="1" applyFont="1" applyBorder="1" applyAlignment="1">
      <alignment vertical="top"/>
    </xf>
    <xf numFmtId="167" fontId="6" fillId="0" borderId="1" xfId="1" applyNumberFormat="1" applyFont="1" applyBorder="1" applyAlignment="1">
      <alignment vertical="top"/>
    </xf>
    <xf numFmtId="167" fontId="4" fillId="0" borderId="1" xfId="1" applyNumberFormat="1" applyFont="1" applyBorder="1" applyAlignment="1">
      <alignment vertical="top"/>
    </xf>
    <xf numFmtId="166" fontId="4" fillId="0" borderId="0" xfId="0" applyNumberFormat="1" applyFont="1"/>
    <xf numFmtId="0" fontId="4" fillId="0" borderId="1" xfId="0" applyFont="1" applyFill="1" applyBorder="1" applyAlignment="1">
      <alignment vertical="distributed" wrapText="1"/>
    </xf>
    <xf numFmtId="0" fontId="4" fillId="0" borderId="1" xfId="0" applyFont="1" applyFill="1" applyBorder="1" applyAlignment="1">
      <alignment vertical="distributed"/>
    </xf>
    <xf numFmtId="167" fontId="6" fillId="0" borderId="1" xfId="1" applyNumberFormat="1" applyFont="1" applyBorder="1"/>
    <xf numFmtId="165" fontId="0" fillId="0" borderId="0" xfId="0" applyNumberFormat="1"/>
    <xf numFmtId="169" fontId="0" fillId="0" borderId="0" xfId="0" applyNumberFormat="1"/>
    <xf numFmtId="10" fontId="0" fillId="0" borderId="0" xfId="1" applyNumberFormat="1" applyFont="1"/>
    <xf numFmtId="169" fontId="4" fillId="0" borderId="0" xfId="0" applyNumberFormat="1" applyFont="1"/>
    <xf numFmtId="168" fontId="4" fillId="0" borderId="1" xfId="0" applyNumberFormat="1" applyFont="1" applyBorder="1" applyAlignment="1">
      <alignment vertical="top" wrapText="1"/>
    </xf>
    <xf numFmtId="168" fontId="6" fillId="0" borderId="1" xfId="0" applyNumberFormat="1" applyFont="1" applyBorder="1" applyAlignment="1">
      <alignment vertical="top" wrapText="1"/>
    </xf>
    <xf numFmtId="168" fontId="6" fillId="0" borderId="2" xfId="0" applyNumberFormat="1" applyFont="1" applyBorder="1" applyAlignment="1">
      <alignment vertical="top" wrapText="1"/>
    </xf>
    <xf numFmtId="165" fontId="6" fillId="0" borderId="1" xfId="2" applyNumberFormat="1" applyFont="1" applyBorder="1" applyAlignment="1">
      <alignment vertical="top"/>
    </xf>
    <xf numFmtId="165" fontId="4" fillId="0" borderId="1" xfId="2" applyNumberFormat="1" applyFont="1" applyBorder="1" applyAlignment="1">
      <alignment vertical="top"/>
    </xf>
    <xf numFmtId="167" fontId="4" fillId="0" borderId="1" xfId="1" applyNumberFormat="1" applyFont="1" applyBorder="1" applyAlignment="1">
      <alignment horizontal="right" vertical="top"/>
    </xf>
    <xf numFmtId="167" fontId="6" fillId="0" borderId="1" xfId="1" applyNumberFormat="1" applyFont="1" applyBorder="1" applyAlignment="1">
      <alignment horizontal="right" vertical="top"/>
    </xf>
    <xf numFmtId="0" fontId="4" fillId="0" borderId="1" xfId="0" applyFont="1" applyBorder="1" applyAlignment="1">
      <alignment horizontal="left"/>
    </xf>
    <xf numFmtId="165" fontId="4" fillId="0" borderId="1" xfId="2" applyNumberFormat="1" applyFont="1" applyBorder="1" applyAlignment="1">
      <alignment horizontal="left"/>
    </xf>
    <xf numFmtId="165" fontId="4" fillId="0" borderId="1" xfId="2" applyNumberFormat="1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9" fontId="4" fillId="0" borderId="1" xfId="1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left"/>
    </xf>
    <xf numFmtId="0" fontId="8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169" fontId="4" fillId="0" borderId="1" xfId="0" applyNumberFormat="1" applyFont="1" applyBorder="1"/>
    <xf numFmtId="169" fontId="6" fillId="0" borderId="1" xfId="0" applyNumberFormat="1" applyFont="1" applyBorder="1"/>
    <xf numFmtId="0" fontId="8" fillId="0" borderId="0" xfId="0" applyFont="1" applyBorder="1" applyAlignment="1">
      <alignment vertical="center" wrapText="1"/>
    </xf>
    <xf numFmtId="169" fontId="6" fillId="0" borderId="0" xfId="0" applyNumberFormat="1" applyFont="1" applyBorder="1"/>
    <xf numFmtId="0" fontId="4" fillId="0" borderId="3" xfId="0" applyFont="1" applyBorder="1" applyAlignment="1">
      <alignment horizontal="left"/>
    </xf>
    <xf numFmtId="168" fontId="6" fillId="0" borderId="1" xfId="2" applyNumberFormat="1" applyFont="1" applyBorder="1" applyAlignment="1">
      <alignment vertical="top"/>
    </xf>
    <xf numFmtId="169" fontId="0" fillId="0" borderId="0" xfId="2" applyNumberFormat="1" applyFont="1"/>
    <xf numFmtId="0" fontId="5" fillId="0" borderId="1" xfId="0" applyFont="1" applyBorder="1" applyAlignment="1">
      <alignment horizontal="center"/>
    </xf>
    <xf numFmtId="165" fontId="10" fillId="0" borderId="1" xfId="2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170" fontId="10" fillId="0" borderId="1" xfId="1" applyNumberFormat="1" applyFont="1" applyBorder="1" applyAlignment="1">
      <alignment horizontal="center" vertical="center"/>
    </xf>
    <xf numFmtId="165" fontId="3" fillId="0" borderId="1" xfId="2" applyNumberFormat="1" applyFont="1" applyBorder="1" applyAlignment="1"/>
    <xf numFmtId="2" fontId="11" fillId="3" borderId="1" xfId="0" applyNumberFormat="1" applyFont="1" applyFill="1" applyBorder="1" applyAlignment="1">
      <alignment horizontal="left" wrapText="1"/>
    </xf>
    <xf numFmtId="0" fontId="11" fillId="0" borderId="1" xfId="0" applyFont="1" applyFill="1" applyBorder="1" applyAlignment="1">
      <alignment vertical="distributed" wrapText="1"/>
    </xf>
    <xf numFmtId="0" fontId="11" fillId="0" borderId="1" xfId="0" applyFont="1" applyFill="1" applyBorder="1" applyAlignment="1">
      <alignment vertical="distributed"/>
    </xf>
    <xf numFmtId="0" fontId="5" fillId="0" borderId="1" xfId="0" applyFont="1" applyFill="1" applyBorder="1" applyAlignment="1">
      <alignment horizontal="center"/>
    </xf>
    <xf numFmtId="0" fontId="4" fillId="0" borderId="2" xfId="0" applyFont="1" applyBorder="1" applyAlignment="1">
      <alignment wrapText="1"/>
    </xf>
    <xf numFmtId="168" fontId="4" fillId="0" borderId="2" xfId="0" applyNumberFormat="1" applyFont="1" applyBorder="1" applyAlignment="1">
      <alignment vertical="top" wrapText="1"/>
    </xf>
    <xf numFmtId="0" fontId="12" fillId="0" borderId="0" xfId="0" applyFont="1"/>
    <xf numFmtId="0" fontId="4" fillId="0" borderId="0" xfId="0" applyFont="1" applyAlignment="1">
      <alignment wrapText="1"/>
    </xf>
    <xf numFmtId="165" fontId="4" fillId="0" borderId="1" xfId="2" applyNumberFormat="1" applyFont="1" applyBorder="1" applyAlignment="1">
      <alignment horizontal="right" vertical="top"/>
    </xf>
    <xf numFmtId="168" fontId="4" fillId="0" borderId="1" xfId="2" applyNumberFormat="1" applyFont="1" applyBorder="1" applyAlignment="1">
      <alignment horizontal="right" vertical="top"/>
    </xf>
    <xf numFmtId="168" fontId="4" fillId="2" borderId="1" xfId="2" applyNumberFormat="1" applyFont="1" applyFill="1" applyBorder="1" applyAlignment="1">
      <alignment horizontal="right" vertical="top"/>
    </xf>
    <xf numFmtId="165" fontId="4" fillId="0" borderId="3" xfId="2" applyNumberFormat="1" applyFont="1" applyBorder="1" applyAlignment="1">
      <alignment horizontal="right" vertical="top"/>
    </xf>
    <xf numFmtId="168" fontId="4" fillId="0" borderId="3" xfId="2" applyNumberFormat="1" applyFont="1" applyBorder="1" applyAlignment="1">
      <alignment horizontal="right" vertical="top"/>
    </xf>
    <xf numFmtId="168" fontId="4" fillId="0" borderId="1" xfId="2" applyNumberFormat="1" applyFont="1" applyFill="1" applyBorder="1" applyAlignment="1">
      <alignment horizontal="right" vertical="top"/>
    </xf>
    <xf numFmtId="167" fontId="4" fillId="0" borderId="3" xfId="1" applyNumberFormat="1" applyFont="1" applyBorder="1" applyAlignment="1">
      <alignment horizontal="right" vertical="top"/>
    </xf>
    <xf numFmtId="167" fontId="0" fillId="0" borderId="0" xfId="1" applyNumberFormat="1" applyFont="1"/>
    <xf numFmtId="0" fontId="4" fillId="0" borderId="0" xfId="0" applyFont="1"/>
    <xf numFmtId="0" fontId="0" fillId="0" borderId="0" xfId="1" applyNumberFormat="1" applyFont="1"/>
    <xf numFmtId="0" fontId="4" fillId="0" borderId="0" xfId="0" applyFont="1"/>
    <xf numFmtId="0" fontId="5" fillId="0" borderId="1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</cellXfs>
  <cellStyles count="3">
    <cellStyle name="Обычный" xfId="0" builtinId="0"/>
    <cellStyle name="Процентный" xfId="1" builtinId="5"/>
    <cellStyle name="Финансовый" xfId="2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2:G121"/>
  <sheetViews>
    <sheetView tabSelected="1" topLeftCell="A88" workbookViewId="0">
      <selection activeCell="B22" sqref="B22"/>
    </sheetView>
  </sheetViews>
  <sheetFormatPr defaultRowHeight="13.2"/>
  <cols>
    <col min="1" max="1" width="45.109375" customWidth="1"/>
    <col min="2" max="2" width="15.5546875" customWidth="1"/>
    <col min="3" max="4" width="13.33203125" customWidth="1"/>
    <col min="5" max="5" width="19.109375" customWidth="1"/>
    <col min="6" max="6" width="15.88671875" customWidth="1"/>
  </cols>
  <sheetData>
    <row r="2" spans="1:5" ht="20.399999999999999">
      <c r="A2" s="83" t="s">
        <v>0</v>
      </c>
      <c r="B2" s="83"/>
      <c r="C2" s="83"/>
      <c r="D2" s="83"/>
    </row>
    <row r="3" spans="1:5" ht="17.25" customHeight="1">
      <c r="A3" s="84" t="s">
        <v>111</v>
      </c>
      <c r="B3" s="84"/>
      <c r="C3" s="84"/>
      <c r="D3" s="84"/>
    </row>
    <row r="4" spans="1:5">
      <c r="A4" s="2"/>
      <c r="B4" s="2"/>
      <c r="C4" s="2"/>
      <c r="D4" s="2" t="s">
        <v>1</v>
      </c>
    </row>
    <row r="5" spans="1:5">
      <c r="A5" s="3" t="s">
        <v>2</v>
      </c>
      <c r="B5" s="3" t="s">
        <v>3</v>
      </c>
      <c r="C5" s="3" t="s">
        <v>4</v>
      </c>
      <c r="D5" s="3" t="s">
        <v>5</v>
      </c>
    </row>
    <row r="6" spans="1:5" ht="15.6">
      <c r="A6" s="80" t="s">
        <v>6</v>
      </c>
      <c r="B6" s="81"/>
      <c r="C6" s="81"/>
      <c r="D6" s="82"/>
    </row>
    <row r="7" spans="1:5">
      <c r="A7" s="38" t="s">
        <v>7</v>
      </c>
      <c r="B7" s="68">
        <v>359866</v>
      </c>
      <c r="C7" s="69">
        <v>280356.7</v>
      </c>
      <c r="D7" s="36">
        <f>C7/B7</f>
        <v>0.77905859403222311</v>
      </c>
      <c r="E7" s="28"/>
    </row>
    <row r="8" spans="1:5">
      <c r="A8" s="39" t="s">
        <v>8</v>
      </c>
      <c r="B8" s="68">
        <v>211669</v>
      </c>
      <c r="C8" s="69">
        <v>170846.9</v>
      </c>
      <c r="D8" s="36">
        <f t="shared" ref="D8:D23" si="0">C8/B8</f>
        <v>0.80714181103515392</v>
      </c>
    </row>
    <row r="9" spans="1:5" ht="25.5" customHeight="1">
      <c r="A9" s="40" t="s">
        <v>23</v>
      </c>
      <c r="B9" s="68">
        <v>3608.1</v>
      </c>
      <c r="C9" s="69">
        <v>3443.8</v>
      </c>
      <c r="D9" s="36">
        <f t="shared" si="0"/>
        <v>0.95446356808292465</v>
      </c>
    </row>
    <row r="10" spans="1:5">
      <c r="A10" s="38" t="s">
        <v>9</v>
      </c>
      <c r="B10" s="68">
        <v>56562</v>
      </c>
      <c r="C10" s="70">
        <v>52706.7</v>
      </c>
      <c r="D10" s="36">
        <f t="shared" si="0"/>
        <v>0.93183939747533673</v>
      </c>
    </row>
    <row r="11" spans="1:5">
      <c r="A11" s="38" t="s">
        <v>10</v>
      </c>
      <c r="B11" s="68">
        <v>42940.2</v>
      </c>
      <c r="C11" s="69">
        <v>25743</v>
      </c>
      <c r="D11" s="36">
        <f t="shared" si="0"/>
        <v>0.59950815319910022</v>
      </c>
    </row>
    <row r="12" spans="1:5" ht="12" customHeight="1">
      <c r="A12" s="38" t="s">
        <v>11</v>
      </c>
      <c r="B12" s="68">
        <v>7683</v>
      </c>
      <c r="C12" s="69">
        <v>5735.5</v>
      </c>
      <c r="D12" s="36">
        <f t="shared" si="0"/>
        <v>0.74651828712742418</v>
      </c>
    </row>
    <row r="13" spans="1:5" hidden="1">
      <c r="A13" s="52" t="s">
        <v>86</v>
      </c>
      <c r="B13" s="71">
        <v>0</v>
      </c>
      <c r="C13" s="72">
        <v>0</v>
      </c>
      <c r="D13" s="36">
        <v>0</v>
      </c>
    </row>
    <row r="14" spans="1:5" ht="27" customHeight="1">
      <c r="A14" s="41" t="s">
        <v>24</v>
      </c>
      <c r="B14" s="71">
        <v>51297.8</v>
      </c>
      <c r="C14" s="72">
        <v>52431.7</v>
      </c>
      <c r="D14" s="36">
        <f t="shared" si="0"/>
        <v>1.0221042617812068</v>
      </c>
      <c r="E14" s="29"/>
    </row>
    <row r="15" spans="1:5">
      <c r="A15" s="39" t="s">
        <v>12</v>
      </c>
      <c r="B15" s="68">
        <v>172</v>
      </c>
      <c r="C15" s="73">
        <v>161.9</v>
      </c>
      <c r="D15" s="36">
        <f t="shared" si="0"/>
        <v>0.94127906976744191</v>
      </c>
    </row>
    <row r="16" spans="1:5" ht="26.4">
      <c r="A16" s="42" t="s">
        <v>25</v>
      </c>
      <c r="B16" s="71">
        <v>8732.4</v>
      </c>
      <c r="C16" s="72">
        <v>5989.8</v>
      </c>
      <c r="D16" s="74">
        <f>C16/B16</f>
        <v>0.68592826714305355</v>
      </c>
    </row>
    <row r="17" spans="1:6" ht="25.5" customHeight="1">
      <c r="A17" s="43" t="s">
        <v>26</v>
      </c>
      <c r="B17" s="71">
        <v>2500</v>
      </c>
      <c r="C17" s="72">
        <v>2296.1999999999998</v>
      </c>
      <c r="D17" s="74">
        <f t="shared" si="0"/>
        <v>0.91847999999999996</v>
      </c>
    </row>
    <row r="18" spans="1:6">
      <c r="A18" s="38" t="s">
        <v>21</v>
      </c>
      <c r="B18" s="68">
        <v>164</v>
      </c>
      <c r="C18" s="69">
        <v>161.69999999999999</v>
      </c>
      <c r="D18" s="36">
        <f>C18/B18</f>
        <v>0.98597560975609744</v>
      </c>
    </row>
    <row r="19" spans="1:6">
      <c r="A19" s="38" t="s">
        <v>13</v>
      </c>
      <c r="B19" s="68">
        <v>1344.2</v>
      </c>
      <c r="C19" s="69">
        <v>1364.9</v>
      </c>
      <c r="D19" s="36">
        <f t="shared" si="0"/>
        <v>1.0153994941228983</v>
      </c>
    </row>
    <row r="20" spans="1:6">
      <c r="A20" s="38" t="s">
        <v>17</v>
      </c>
      <c r="B20" s="68">
        <v>100</v>
      </c>
      <c r="C20" s="69">
        <v>132.69999999999999</v>
      </c>
      <c r="D20" s="36">
        <f t="shared" si="0"/>
        <v>1.327</v>
      </c>
      <c r="E20" s="27"/>
    </row>
    <row r="21" spans="1:6" ht="12" customHeight="1">
      <c r="A21" s="43" t="s">
        <v>92</v>
      </c>
      <c r="B21" s="68">
        <v>1408252</v>
      </c>
      <c r="C21" s="69">
        <v>846155</v>
      </c>
      <c r="D21" s="36">
        <f>C21/B21</f>
        <v>0.60085481859780776</v>
      </c>
      <c r="E21" s="28"/>
    </row>
    <row r="22" spans="1:6">
      <c r="A22" s="38" t="s">
        <v>87</v>
      </c>
      <c r="B22" s="69">
        <v>-29274.400000000001</v>
      </c>
      <c r="C22" s="69">
        <v>-27612.2</v>
      </c>
      <c r="D22" s="36">
        <f>C22/B22</f>
        <v>0.94322001475692074</v>
      </c>
      <c r="E22" s="28"/>
    </row>
    <row r="23" spans="1:6">
      <c r="A23" s="44" t="s">
        <v>14</v>
      </c>
      <c r="B23" s="34">
        <f>SUM(B7:B22)</f>
        <v>2125616.3000000003</v>
      </c>
      <c r="C23" s="53">
        <f>SUM(C7:C22)</f>
        <v>1419914.3</v>
      </c>
      <c r="D23" s="37">
        <f t="shared" si="0"/>
        <v>0.66800122863190303</v>
      </c>
      <c r="E23" s="1"/>
    </row>
    <row r="24" spans="1:6">
      <c r="A24" s="4"/>
      <c r="B24" s="5"/>
      <c r="C24" s="5"/>
      <c r="D24" s="6"/>
      <c r="E24" s="28"/>
      <c r="F24" s="28"/>
    </row>
    <row r="25" spans="1:6" ht="15.6">
      <c r="A25" s="80" t="s">
        <v>72</v>
      </c>
      <c r="B25" s="81"/>
      <c r="C25" s="81"/>
      <c r="D25" s="82"/>
      <c r="E25" s="28"/>
    </row>
    <row r="26" spans="1:6">
      <c r="A26" s="14" t="s">
        <v>27</v>
      </c>
      <c r="B26" s="20">
        <f>SUM(B27+B28+B29+B31)+B33+B32+B30</f>
        <v>101339.90000000001</v>
      </c>
      <c r="C26" s="20">
        <f>SUM(C27+C28+C29+C31)+C33+C32+C30</f>
        <v>60270.399999999994</v>
      </c>
      <c r="D26" s="21">
        <f t="shared" ref="D26:D77" si="1">C26/B26</f>
        <v>0.59473514380811499</v>
      </c>
    </row>
    <row r="27" spans="1:6" ht="39.6">
      <c r="A27" s="15" t="s">
        <v>28</v>
      </c>
      <c r="B27" s="31">
        <v>2758.3</v>
      </c>
      <c r="C27" s="31">
        <v>2136.6999999999998</v>
      </c>
      <c r="D27" s="22">
        <f t="shared" si="1"/>
        <v>0.77464380234202213</v>
      </c>
    </row>
    <row r="28" spans="1:6" ht="51" customHeight="1">
      <c r="A28" s="15" t="s">
        <v>29</v>
      </c>
      <c r="B28" s="31">
        <v>4728.8999999999996</v>
      </c>
      <c r="C28" s="31">
        <v>3723.6</v>
      </c>
      <c r="D28" s="22">
        <f>C28/B28</f>
        <v>0.78741356340798074</v>
      </c>
      <c r="E28" s="29"/>
    </row>
    <row r="29" spans="1:6" ht="52.8">
      <c r="A29" s="15" t="s">
        <v>30</v>
      </c>
      <c r="B29" s="31">
        <v>52472.7</v>
      </c>
      <c r="C29" s="31">
        <v>38019.4</v>
      </c>
      <c r="D29" s="22">
        <f t="shared" si="1"/>
        <v>0.72455581664370239</v>
      </c>
    </row>
    <row r="30" spans="1:6" ht="17.399999999999999" customHeight="1">
      <c r="A30" s="15" t="s">
        <v>75</v>
      </c>
      <c r="B30" s="31">
        <v>3.6</v>
      </c>
      <c r="C30" s="31">
        <v>0.7</v>
      </c>
      <c r="D30" s="22">
        <f t="shared" si="1"/>
        <v>0.19444444444444442</v>
      </c>
    </row>
    <row r="31" spans="1:6" ht="39.6">
      <c r="A31" s="15" t="s">
        <v>31</v>
      </c>
      <c r="B31" s="31">
        <v>15776.8</v>
      </c>
      <c r="C31" s="31">
        <v>10882.2</v>
      </c>
      <c r="D31" s="22">
        <f>C31/B31</f>
        <v>0.68975964707672033</v>
      </c>
    </row>
    <row r="32" spans="1:6">
      <c r="A32" s="15" t="s">
        <v>73</v>
      </c>
      <c r="B32" s="31">
        <v>13037.5</v>
      </c>
      <c r="C32" s="31">
        <v>0</v>
      </c>
      <c r="D32" s="22">
        <v>0</v>
      </c>
    </row>
    <row r="33" spans="1:4">
      <c r="A33" s="15" t="s">
        <v>32</v>
      </c>
      <c r="B33" s="31">
        <v>12562.1</v>
      </c>
      <c r="C33" s="31">
        <v>5507.8</v>
      </c>
      <c r="D33" s="22">
        <f t="shared" si="1"/>
        <v>0.43844580125934357</v>
      </c>
    </row>
    <row r="34" spans="1:4">
      <c r="A34" s="16" t="s">
        <v>22</v>
      </c>
      <c r="B34" s="32">
        <f>B35</f>
        <v>4585.3999999999996</v>
      </c>
      <c r="C34" s="32">
        <f>C35</f>
        <v>3433.7</v>
      </c>
      <c r="D34" s="21">
        <f t="shared" si="1"/>
        <v>0.74883325336938977</v>
      </c>
    </row>
    <row r="35" spans="1:4" ht="17.399999999999999" customHeight="1">
      <c r="A35" s="15" t="s">
        <v>33</v>
      </c>
      <c r="B35" s="31">
        <v>4585.3999999999996</v>
      </c>
      <c r="C35" s="31">
        <v>3433.7</v>
      </c>
      <c r="D35" s="22">
        <f t="shared" si="1"/>
        <v>0.74883325336938977</v>
      </c>
    </row>
    <row r="36" spans="1:4" ht="26.4">
      <c r="A36" s="17" t="s">
        <v>34</v>
      </c>
      <c r="B36" s="32">
        <f>B37+B38</f>
        <v>5930</v>
      </c>
      <c r="C36" s="32">
        <f>C37+C38</f>
        <v>4368.3</v>
      </c>
      <c r="D36" s="21">
        <f t="shared" si="1"/>
        <v>0.73664418212478922</v>
      </c>
    </row>
    <row r="37" spans="1:4" ht="36.75" customHeight="1">
      <c r="A37" s="13" t="s">
        <v>88</v>
      </c>
      <c r="B37" s="31">
        <v>5900</v>
      </c>
      <c r="C37" s="31">
        <v>4338.3</v>
      </c>
      <c r="D37" s="22">
        <f t="shared" si="1"/>
        <v>0.73530508474576273</v>
      </c>
    </row>
    <row r="38" spans="1:4" ht="28.5" customHeight="1">
      <c r="A38" s="64" t="s">
        <v>90</v>
      </c>
      <c r="B38" s="65">
        <v>30</v>
      </c>
      <c r="C38" s="65">
        <v>30</v>
      </c>
      <c r="D38" s="22">
        <f t="shared" si="1"/>
        <v>1</v>
      </c>
    </row>
    <row r="39" spans="1:4">
      <c r="A39" s="18" t="s">
        <v>35</v>
      </c>
      <c r="B39" s="33">
        <f>SUM(B40:B40)+B42+B41</f>
        <v>208117.2</v>
      </c>
      <c r="C39" s="33">
        <f>SUM(C40:C40)+C42+C41+0.1</f>
        <v>45705.4</v>
      </c>
      <c r="D39" s="21">
        <f t="shared" si="1"/>
        <v>0.21961375609512332</v>
      </c>
    </row>
    <row r="40" spans="1:4">
      <c r="A40" s="15" t="s">
        <v>36</v>
      </c>
      <c r="B40" s="31">
        <v>22722.400000000001</v>
      </c>
      <c r="C40" s="31">
        <v>18866.900000000001</v>
      </c>
      <c r="D40" s="22">
        <f t="shared" si="1"/>
        <v>0.83032162095553286</v>
      </c>
    </row>
    <row r="41" spans="1:4">
      <c r="A41" s="15" t="s">
        <v>37</v>
      </c>
      <c r="B41" s="31">
        <v>177157</v>
      </c>
      <c r="C41" s="31">
        <v>23459.200000000001</v>
      </c>
      <c r="D41" s="22">
        <f t="shared" si="1"/>
        <v>0.13242039546842632</v>
      </c>
    </row>
    <row r="42" spans="1:4">
      <c r="A42" s="19" t="s">
        <v>38</v>
      </c>
      <c r="B42" s="31">
        <v>8237.7999999999993</v>
      </c>
      <c r="C42" s="31">
        <v>3379.2</v>
      </c>
      <c r="D42" s="22">
        <f t="shared" si="1"/>
        <v>0.41020660856053803</v>
      </c>
    </row>
    <row r="43" spans="1:4">
      <c r="A43" s="16" t="s">
        <v>19</v>
      </c>
      <c r="B43" s="32">
        <f>B44+B45+B46+B47</f>
        <v>775337.90000000014</v>
      </c>
      <c r="C43" s="32">
        <f>C44+C45+C46+C47</f>
        <v>265966.2</v>
      </c>
      <c r="D43" s="21">
        <f t="shared" si="1"/>
        <v>0.34303263132113104</v>
      </c>
    </row>
    <row r="44" spans="1:4">
      <c r="A44" s="15" t="s">
        <v>39</v>
      </c>
      <c r="B44" s="31">
        <v>415853.7</v>
      </c>
      <c r="C44" s="31">
        <v>100238</v>
      </c>
      <c r="D44" s="22">
        <f t="shared" si="1"/>
        <v>0.24104150089322277</v>
      </c>
    </row>
    <row r="45" spans="1:4">
      <c r="A45" s="15" t="s">
        <v>40</v>
      </c>
      <c r="B45" s="31">
        <v>33622.5</v>
      </c>
      <c r="C45" s="31">
        <v>6941.5</v>
      </c>
      <c r="D45" s="22">
        <f t="shared" si="1"/>
        <v>0.20645401145066547</v>
      </c>
    </row>
    <row r="46" spans="1:4">
      <c r="A46" s="15" t="s">
        <v>41</v>
      </c>
      <c r="B46" s="31">
        <v>300617.40000000002</v>
      </c>
      <c r="C46" s="31">
        <v>139162.20000000001</v>
      </c>
      <c r="D46" s="22">
        <f t="shared" si="1"/>
        <v>0.46292130794824254</v>
      </c>
    </row>
    <row r="47" spans="1:4" ht="26.4">
      <c r="A47" s="15" t="s">
        <v>42</v>
      </c>
      <c r="B47" s="31">
        <v>25244.3</v>
      </c>
      <c r="C47" s="31">
        <v>19624.5</v>
      </c>
      <c r="D47" s="22">
        <f t="shared" si="1"/>
        <v>0.77738340932408512</v>
      </c>
    </row>
    <row r="48" spans="1:4">
      <c r="A48" s="16" t="s">
        <v>107</v>
      </c>
      <c r="B48" s="32">
        <f>B49</f>
        <v>2524</v>
      </c>
      <c r="C48" s="32">
        <f t="shared" ref="C48:D48" si="2">C49</f>
        <v>0</v>
      </c>
      <c r="D48" s="32">
        <f t="shared" si="2"/>
        <v>0</v>
      </c>
    </row>
    <row r="49" spans="1:4">
      <c r="A49" s="15" t="s">
        <v>108</v>
      </c>
      <c r="B49" s="31">
        <v>2524</v>
      </c>
      <c r="C49" s="31">
        <v>0</v>
      </c>
      <c r="D49" s="22">
        <v>0</v>
      </c>
    </row>
    <row r="50" spans="1:4">
      <c r="A50" s="16" t="s">
        <v>15</v>
      </c>
      <c r="B50" s="32">
        <f>B51+B52+B54+B55+B53-0.1</f>
        <v>867453.3</v>
      </c>
      <c r="C50" s="32">
        <f>C51+C52+C54+C55+C53</f>
        <v>668365.80000000005</v>
      </c>
      <c r="D50" s="21">
        <f t="shared" si="1"/>
        <v>0.7704919676943992</v>
      </c>
    </row>
    <row r="51" spans="1:4">
      <c r="A51" s="15" t="s">
        <v>43</v>
      </c>
      <c r="B51" s="31">
        <v>321506.09999999998</v>
      </c>
      <c r="C51" s="31">
        <v>247598.7</v>
      </c>
      <c r="D51" s="22">
        <f t="shared" si="1"/>
        <v>0.77012131340587331</v>
      </c>
    </row>
    <row r="52" spans="1:4">
      <c r="A52" s="15" t="s">
        <v>44</v>
      </c>
      <c r="B52" s="31">
        <v>328816.40000000002</v>
      </c>
      <c r="C52" s="31">
        <v>258633.3</v>
      </c>
      <c r="D52" s="22">
        <f t="shared" si="1"/>
        <v>0.78655839550582018</v>
      </c>
    </row>
    <row r="53" spans="1:4">
      <c r="A53" s="15" t="s">
        <v>60</v>
      </c>
      <c r="B53" s="31">
        <v>124036.1</v>
      </c>
      <c r="C53" s="31">
        <v>90792.5</v>
      </c>
      <c r="D53" s="22">
        <f t="shared" si="1"/>
        <v>0.73198447871224581</v>
      </c>
    </row>
    <row r="54" spans="1:4">
      <c r="A54" s="15" t="s">
        <v>45</v>
      </c>
      <c r="B54" s="31">
        <v>19833.8</v>
      </c>
      <c r="C54" s="31">
        <v>15355.8</v>
      </c>
      <c r="D54" s="22">
        <f t="shared" si="1"/>
        <v>0.77422379977613975</v>
      </c>
    </row>
    <row r="55" spans="1:4">
      <c r="A55" s="15" t="s">
        <v>46</v>
      </c>
      <c r="B55" s="31">
        <v>73261</v>
      </c>
      <c r="C55" s="31">
        <v>55985.5</v>
      </c>
      <c r="D55" s="22">
        <f t="shared" si="1"/>
        <v>0.76419240796603927</v>
      </c>
    </row>
    <row r="56" spans="1:4">
      <c r="A56" s="16" t="s">
        <v>47</v>
      </c>
      <c r="B56" s="32">
        <f>SUM(B57:B58)</f>
        <v>154228.5</v>
      </c>
      <c r="C56" s="32">
        <f>SUM(C57:C58)</f>
        <v>111409.79999999999</v>
      </c>
      <c r="D56" s="21">
        <f t="shared" si="1"/>
        <v>0.72236843384977478</v>
      </c>
    </row>
    <row r="57" spans="1:4">
      <c r="A57" s="15" t="s">
        <v>48</v>
      </c>
      <c r="B57" s="31">
        <v>111725</v>
      </c>
      <c r="C57" s="31">
        <v>79355.199999999997</v>
      </c>
      <c r="D57" s="22">
        <f t="shared" si="1"/>
        <v>0.71027254419333186</v>
      </c>
    </row>
    <row r="58" spans="1:4">
      <c r="A58" s="15" t="s">
        <v>49</v>
      </c>
      <c r="B58" s="31">
        <v>42503.5</v>
      </c>
      <c r="C58" s="31">
        <v>32054.6</v>
      </c>
      <c r="D58" s="22">
        <f t="shared" si="1"/>
        <v>0.75416377474796192</v>
      </c>
    </row>
    <row r="59" spans="1:4" ht="13.2" hidden="1" customHeight="1">
      <c r="A59" s="16" t="s">
        <v>50</v>
      </c>
      <c r="B59" s="32">
        <f>B60</f>
        <v>0</v>
      </c>
      <c r="C59" s="32">
        <f>C60</f>
        <v>0</v>
      </c>
      <c r="D59" s="22" t="e">
        <f t="shared" si="1"/>
        <v>#DIV/0!</v>
      </c>
    </row>
    <row r="60" spans="1:4" hidden="1">
      <c r="A60" s="15" t="s">
        <v>51</v>
      </c>
      <c r="B60" s="31">
        <v>0</v>
      </c>
      <c r="C60" s="31">
        <v>0</v>
      </c>
      <c r="D60" s="22" t="e">
        <f t="shared" si="1"/>
        <v>#DIV/0!</v>
      </c>
    </row>
    <row r="61" spans="1:4">
      <c r="A61" s="16" t="s">
        <v>50</v>
      </c>
      <c r="B61" s="32">
        <f>B62</f>
        <v>408.2</v>
      </c>
      <c r="C61" s="32">
        <f t="shared" ref="C61" si="3">C62</f>
        <v>151.19999999999999</v>
      </c>
      <c r="D61" s="21">
        <f t="shared" si="1"/>
        <v>0.37040666340029393</v>
      </c>
    </row>
    <row r="62" spans="1:4">
      <c r="A62" s="15" t="s">
        <v>91</v>
      </c>
      <c r="B62" s="31">
        <v>408.2</v>
      </c>
      <c r="C62" s="31">
        <v>151.19999999999999</v>
      </c>
      <c r="D62" s="22">
        <f t="shared" si="1"/>
        <v>0.37040666340029393</v>
      </c>
    </row>
    <row r="63" spans="1:4">
      <c r="A63" s="16" t="s">
        <v>52</v>
      </c>
      <c r="B63" s="32">
        <f>B64+B65+B66+B67</f>
        <v>65095.8</v>
      </c>
      <c r="C63" s="32">
        <f>C64+C65+C66+C67</f>
        <v>41954.700000000004</v>
      </c>
      <c r="D63" s="21">
        <f t="shared" si="1"/>
        <v>0.64450701888601114</v>
      </c>
    </row>
    <row r="64" spans="1:4">
      <c r="A64" s="15" t="s">
        <v>53</v>
      </c>
      <c r="B64" s="31">
        <v>2136.8000000000002</v>
      </c>
      <c r="C64" s="31">
        <v>1618.9</v>
      </c>
      <c r="D64" s="22">
        <f t="shared" si="1"/>
        <v>0.75762822912766747</v>
      </c>
    </row>
    <row r="65" spans="1:6">
      <c r="A65" s="15" t="s">
        <v>54</v>
      </c>
      <c r="B65" s="31">
        <v>33811.4</v>
      </c>
      <c r="C65" s="31">
        <v>23538.9</v>
      </c>
      <c r="D65" s="22">
        <f t="shared" si="1"/>
        <v>0.69618235269761086</v>
      </c>
    </row>
    <row r="66" spans="1:6">
      <c r="A66" s="15" t="s">
        <v>55</v>
      </c>
      <c r="B66" s="31">
        <v>27753.3</v>
      </c>
      <c r="C66" s="31">
        <v>16011.9</v>
      </c>
      <c r="D66" s="22">
        <f t="shared" si="1"/>
        <v>0.57693679670525666</v>
      </c>
    </row>
    <row r="67" spans="1:6">
      <c r="A67" s="15" t="s">
        <v>56</v>
      </c>
      <c r="B67" s="31">
        <v>1394.3</v>
      </c>
      <c r="C67" s="31">
        <v>785</v>
      </c>
      <c r="D67" s="22">
        <f t="shared" si="1"/>
        <v>0.56300652657247363</v>
      </c>
    </row>
    <row r="68" spans="1:6">
      <c r="A68" s="16" t="s">
        <v>20</v>
      </c>
      <c r="B68" s="32">
        <f>SUM(B69:B72)</f>
        <v>104836.9</v>
      </c>
      <c r="C68" s="32">
        <f>SUM(C69:C72)</f>
        <v>71141.2</v>
      </c>
      <c r="D68" s="21">
        <f t="shared" si="1"/>
        <v>0.67858931349553453</v>
      </c>
    </row>
    <row r="69" spans="1:6">
      <c r="A69" s="15" t="s">
        <v>57</v>
      </c>
      <c r="B69" s="31">
        <v>670.4</v>
      </c>
      <c r="C69" s="31">
        <v>470.4</v>
      </c>
      <c r="D69" s="22">
        <f t="shared" si="1"/>
        <v>0.70167064439140814</v>
      </c>
    </row>
    <row r="70" spans="1:6">
      <c r="A70" s="15" t="s">
        <v>58</v>
      </c>
      <c r="B70" s="31">
        <v>57007.7</v>
      </c>
      <c r="C70" s="31">
        <v>31450.9</v>
      </c>
      <c r="D70" s="22">
        <f t="shared" si="1"/>
        <v>0.55169564813174365</v>
      </c>
    </row>
    <row r="71" spans="1:6">
      <c r="A71" s="15" t="s">
        <v>93</v>
      </c>
      <c r="B71" s="31">
        <v>43616.3</v>
      </c>
      <c r="C71" s="31">
        <v>36846</v>
      </c>
      <c r="D71" s="22">
        <f t="shared" si="1"/>
        <v>0.84477592092864362</v>
      </c>
    </row>
    <row r="72" spans="1:6" ht="26.4">
      <c r="A72" s="15" t="s">
        <v>59</v>
      </c>
      <c r="B72" s="31">
        <v>3542.5</v>
      </c>
      <c r="C72" s="31">
        <v>2373.9</v>
      </c>
      <c r="D72" s="22">
        <f t="shared" si="1"/>
        <v>0.67011997177134797</v>
      </c>
    </row>
    <row r="73" spans="1:6" ht="26.4" hidden="1">
      <c r="A73" s="16" t="s">
        <v>76</v>
      </c>
      <c r="B73" s="32">
        <f>B74</f>
        <v>0</v>
      </c>
      <c r="C73" s="32">
        <f>C74</f>
        <v>0</v>
      </c>
      <c r="D73" s="22" t="e">
        <f t="shared" si="1"/>
        <v>#DIV/0!</v>
      </c>
    </row>
    <row r="74" spans="1:6" ht="26.4" hidden="1">
      <c r="A74" s="15" t="s">
        <v>77</v>
      </c>
      <c r="B74" s="31"/>
      <c r="C74" s="31"/>
      <c r="D74" s="22" t="e">
        <f t="shared" si="1"/>
        <v>#DIV/0!</v>
      </c>
    </row>
    <row r="75" spans="1:6" ht="30" customHeight="1">
      <c r="A75" s="17" t="s">
        <v>110</v>
      </c>
      <c r="B75" s="32">
        <f>B76</f>
        <v>12.7</v>
      </c>
      <c r="C75" s="32"/>
      <c r="D75" s="21"/>
    </row>
    <row r="76" spans="1:6" ht="26.4">
      <c r="A76" s="13" t="s">
        <v>110</v>
      </c>
      <c r="B76" s="31">
        <v>12.7</v>
      </c>
      <c r="C76" s="31"/>
      <c r="D76" s="22"/>
    </row>
    <row r="77" spans="1:6">
      <c r="A77" s="7" t="s">
        <v>18</v>
      </c>
      <c r="B77" s="34">
        <f>B26+B34+B36+B39+B43+B50+B56+B59+B63+B68+B73+B61+B48+B75-0.1</f>
        <v>2289869.7000000002</v>
      </c>
      <c r="C77" s="34">
        <f>C26+C34+C36+C39+C43+C50+C56+C59+C63+C68+C73+C61</f>
        <v>1272766.7</v>
      </c>
      <c r="D77" s="21">
        <f t="shared" si="1"/>
        <v>0.55582494497394319</v>
      </c>
      <c r="E77" s="28"/>
      <c r="F77" s="1"/>
    </row>
    <row r="78" spans="1:6">
      <c r="A78" s="7"/>
      <c r="B78" s="8"/>
      <c r="C78" s="8"/>
      <c r="D78" s="26"/>
      <c r="E78" s="1"/>
    </row>
    <row r="79" spans="1:6" ht="15.6">
      <c r="A79" s="79" t="s">
        <v>61</v>
      </c>
      <c r="B79" s="79"/>
      <c r="C79" s="79"/>
      <c r="D79" s="79"/>
    </row>
    <row r="80" spans="1:6">
      <c r="A80" s="3" t="s">
        <v>2</v>
      </c>
      <c r="B80" s="3" t="s">
        <v>3</v>
      </c>
      <c r="C80" s="3" t="s">
        <v>4</v>
      </c>
      <c r="D80" s="3" t="s">
        <v>5</v>
      </c>
    </row>
    <row r="81" spans="1:7" ht="26.4">
      <c r="A81" s="24" t="s">
        <v>62</v>
      </c>
      <c r="B81" s="35">
        <v>869081.4</v>
      </c>
      <c r="C81" s="35">
        <v>660110.80000000005</v>
      </c>
      <c r="D81" s="22">
        <f>C81/B81</f>
        <v>0.75955002603898791</v>
      </c>
    </row>
    <row r="82" spans="1:7" ht="39.6">
      <c r="A82" s="24" t="s">
        <v>63</v>
      </c>
      <c r="B82" s="35">
        <v>188605.3</v>
      </c>
      <c r="C82" s="35">
        <v>138180</v>
      </c>
      <c r="D82" s="22">
        <f t="shared" ref="D82:D91" si="4">C82/B82</f>
        <v>0.73264112938501735</v>
      </c>
    </row>
    <row r="83" spans="1:7" ht="39.6">
      <c r="A83" s="24" t="s">
        <v>64</v>
      </c>
      <c r="B83" s="35">
        <v>124670.6</v>
      </c>
      <c r="C83" s="35">
        <v>86496.9</v>
      </c>
      <c r="D83" s="22">
        <f t="shared" si="4"/>
        <v>0.69380351101221938</v>
      </c>
    </row>
    <row r="84" spans="1:7" ht="52.8">
      <c r="A84" s="24" t="s">
        <v>65</v>
      </c>
      <c r="B84" s="35">
        <v>431322.6</v>
      </c>
      <c r="C84" s="35">
        <v>102235.2</v>
      </c>
      <c r="D84" s="22">
        <f t="shared" si="4"/>
        <v>0.23702722741632365</v>
      </c>
      <c r="E84" s="1"/>
    </row>
    <row r="85" spans="1:7" ht="26.4">
      <c r="A85" s="24" t="s">
        <v>66</v>
      </c>
      <c r="B85" s="35">
        <v>3532.3</v>
      </c>
      <c r="C85" s="35">
        <v>2464.8000000000002</v>
      </c>
      <c r="D85" s="22">
        <f t="shared" si="4"/>
        <v>0.69778897602128931</v>
      </c>
    </row>
    <row r="86" spans="1:7" ht="39.6">
      <c r="A86" s="24" t="s">
        <v>67</v>
      </c>
      <c r="B86" s="35">
        <v>199879.4</v>
      </c>
      <c r="C86" s="35">
        <v>42326.2</v>
      </c>
      <c r="D86" s="22">
        <f t="shared" si="4"/>
        <v>0.21175869049036569</v>
      </c>
    </row>
    <row r="87" spans="1:7" ht="66">
      <c r="A87" s="24" t="s">
        <v>68</v>
      </c>
      <c r="B87" s="35">
        <v>104289</v>
      </c>
      <c r="C87" s="35">
        <v>61356.4</v>
      </c>
      <c r="D87" s="22">
        <f t="shared" si="4"/>
        <v>0.58833050465533276</v>
      </c>
    </row>
    <row r="88" spans="1:7" ht="26.4">
      <c r="A88" s="24" t="s">
        <v>69</v>
      </c>
      <c r="B88" s="35">
        <v>12513.1</v>
      </c>
      <c r="C88" s="35">
        <v>9013.9</v>
      </c>
      <c r="D88" s="22">
        <f t="shared" si="4"/>
        <v>0.72035706579504677</v>
      </c>
    </row>
    <row r="89" spans="1:7" ht="39.6">
      <c r="A89" s="24" t="s">
        <v>70</v>
      </c>
      <c r="B89" s="35">
        <v>1100</v>
      </c>
      <c r="C89" s="35">
        <v>326.7</v>
      </c>
      <c r="D89" s="22">
        <f t="shared" si="4"/>
        <v>0.29699999999999999</v>
      </c>
      <c r="E89" s="1"/>
    </row>
    <row r="90" spans="1:7" ht="52.8">
      <c r="A90" s="24" t="s">
        <v>109</v>
      </c>
      <c r="B90" s="35">
        <v>253005.4</v>
      </c>
      <c r="C90" s="35">
        <v>110557.9</v>
      </c>
      <c r="D90" s="22">
        <f t="shared" si="4"/>
        <v>0.43697842022344185</v>
      </c>
      <c r="E90" s="1"/>
    </row>
    <row r="91" spans="1:7">
      <c r="A91" s="25" t="s">
        <v>71</v>
      </c>
      <c r="B91" s="35">
        <v>101870.5</v>
      </c>
      <c r="C91" s="35">
        <v>59697.9</v>
      </c>
      <c r="D91" s="22">
        <f t="shared" si="4"/>
        <v>0.58601754187915045</v>
      </c>
      <c r="E91" s="54"/>
    </row>
    <row r="92" spans="1:7">
      <c r="A92" s="7" t="s">
        <v>18</v>
      </c>
      <c r="B92" s="34">
        <f>SUM(B81:B91)+0.1</f>
        <v>2289869.7000000002</v>
      </c>
      <c r="C92" s="34">
        <f>SUM(C81:C91)</f>
        <v>1272766.6999999997</v>
      </c>
      <c r="D92" s="21">
        <f>C92/B92</f>
        <v>0.55582494497394308</v>
      </c>
      <c r="E92" s="75"/>
      <c r="F92" s="77"/>
      <c r="G92" s="77"/>
    </row>
    <row r="93" spans="1:7">
      <c r="A93" s="2"/>
      <c r="B93" s="2"/>
      <c r="C93" s="23"/>
      <c r="D93" s="2"/>
      <c r="E93" s="28"/>
    </row>
    <row r="94" spans="1:7">
      <c r="A94" s="76"/>
      <c r="B94" s="76"/>
      <c r="C94" s="23"/>
      <c r="D94" s="76"/>
      <c r="E94" s="28"/>
    </row>
    <row r="95" spans="1:7" ht="13.8">
      <c r="A95" s="45" t="s">
        <v>82</v>
      </c>
      <c r="B95" s="49">
        <f>B23-B77</f>
        <v>-164253.39999999991</v>
      </c>
      <c r="C95" s="49">
        <f>C23-C77</f>
        <v>147147.60000000009</v>
      </c>
      <c r="D95" s="7"/>
      <c r="E95" s="28"/>
    </row>
    <row r="96" spans="1:7" ht="27.6">
      <c r="A96" s="45" t="s">
        <v>83</v>
      </c>
      <c r="B96" s="48">
        <f>B97-B98</f>
        <v>30000</v>
      </c>
      <c r="C96" s="48">
        <f>C97-C98</f>
        <v>20000</v>
      </c>
      <c r="D96" s="4"/>
      <c r="E96" s="28"/>
    </row>
    <row r="97" spans="1:5" ht="27.6">
      <c r="A97" s="47" t="s">
        <v>78</v>
      </c>
      <c r="B97" s="48">
        <v>60000</v>
      </c>
      <c r="C97" s="48">
        <v>20000</v>
      </c>
      <c r="D97" s="4"/>
      <c r="E97" s="28"/>
    </row>
    <row r="98" spans="1:5" ht="27.6">
      <c r="A98" s="47" t="s">
        <v>79</v>
      </c>
      <c r="B98" s="48">
        <v>30000</v>
      </c>
      <c r="C98" s="48">
        <v>0</v>
      </c>
      <c r="D98" s="4"/>
      <c r="E98" s="28"/>
    </row>
    <row r="99" spans="1:5" ht="27.6">
      <c r="A99" s="45" t="s">
        <v>84</v>
      </c>
      <c r="B99" s="49">
        <f>B100+B101</f>
        <v>134253.39999999991</v>
      </c>
      <c r="C99" s="49">
        <f>C100+C101</f>
        <v>-167147.60000000033</v>
      </c>
      <c r="D99" s="4"/>
      <c r="E99" s="28"/>
    </row>
    <row r="100" spans="1:5" ht="13.8">
      <c r="A100" s="46" t="s">
        <v>80</v>
      </c>
      <c r="B100" s="48">
        <f>-B23-B97</f>
        <v>-2185616.3000000003</v>
      </c>
      <c r="C100" s="48">
        <f>-C23-C97</f>
        <v>-1439914.3</v>
      </c>
      <c r="D100" s="4"/>
      <c r="E100" s="28"/>
    </row>
    <row r="101" spans="1:5" ht="13.8">
      <c r="A101" s="46" t="s">
        <v>81</v>
      </c>
      <c r="B101" s="48">
        <f>B77+B98</f>
        <v>2319869.7000000002</v>
      </c>
      <c r="C101" s="48">
        <f>C92+C98</f>
        <v>1272766.6999999997</v>
      </c>
      <c r="D101" s="4"/>
      <c r="E101" s="28"/>
    </row>
    <row r="102" spans="1:5" ht="27.6">
      <c r="A102" s="45" t="s">
        <v>85</v>
      </c>
      <c r="B102" s="49">
        <f>B96+B99</f>
        <v>164253.39999999991</v>
      </c>
      <c r="C102" s="49">
        <f>C96+C99</f>
        <v>-147147.60000000033</v>
      </c>
      <c r="D102" s="4"/>
      <c r="E102" s="28"/>
    </row>
    <row r="103" spans="1:5" ht="13.8">
      <c r="A103" s="50"/>
      <c r="B103" s="51"/>
      <c r="C103" s="51"/>
      <c r="D103" s="11"/>
      <c r="E103" s="28"/>
    </row>
    <row r="104" spans="1:5">
      <c r="A104" s="78" t="s">
        <v>94</v>
      </c>
      <c r="B104" s="78"/>
      <c r="C104" s="30"/>
      <c r="D104" s="2"/>
      <c r="E104" s="28"/>
    </row>
    <row r="105" spans="1:5">
      <c r="A105" s="2" t="s">
        <v>95</v>
      </c>
      <c r="B105" s="10" t="s">
        <v>96</v>
      </c>
      <c r="C105" s="9"/>
      <c r="D105" s="2"/>
    </row>
    <row r="106" spans="1:5">
      <c r="A106" s="2" t="s">
        <v>97</v>
      </c>
      <c r="B106" s="10" t="s">
        <v>98</v>
      </c>
      <c r="C106" s="2"/>
      <c r="D106" s="2"/>
    </row>
    <row r="107" spans="1:5">
      <c r="A107" s="2" t="s">
        <v>19</v>
      </c>
      <c r="B107" s="10" t="s">
        <v>99</v>
      </c>
      <c r="C107" s="2"/>
      <c r="D107" s="2"/>
    </row>
    <row r="108" spans="1:5">
      <c r="A108" s="2" t="s">
        <v>15</v>
      </c>
      <c r="B108" s="10" t="s">
        <v>100</v>
      </c>
      <c r="C108" s="2"/>
      <c r="D108" s="2"/>
    </row>
    <row r="109" spans="1:5">
      <c r="A109" s="2" t="s">
        <v>101</v>
      </c>
      <c r="B109" s="10" t="s">
        <v>102</v>
      </c>
      <c r="C109" s="2"/>
      <c r="D109" s="2"/>
    </row>
    <row r="110" spans="1:5">
      <c r="A110" s="2" t="s">
        <v>20</v>
      </c>
      <c r="B110" s="10" t="s">
        <v>103</v>
      </c>
      <c r="C110" s="2"/>
      <c r="D110" s="2"/>
    </row>
    <row r="111" spans="1:5">
      <c r="A111" s="2" t="s">
        <v>104</v>
      </c>
      <c r="B111" s="10" t="s">
        <v>105</v>
      </c>
      <c r="C111" s="2"/>
      <c r="D111" s="2"/>
    </row>
    <row r="112" spans="1:5" ht="14.4">
      <c r="A112" s="66"/>
      <c r="B112" s="66"/>
      <c r="C112" s="2"/>
      <c r="D112" s="2"/>
    </row>
    <row r="113" spans="1:4">
      <c r="A113" s="67" t="s">
        <v>106</v>
      </c>
      <c r="B113" s="10" t="s">
        <v>112</v>
      </c>
      <c r="C113" s="2"/>
      <c r="D113" s="2"/>
    </row>
    <row r="114" spans="1:4">
      <c r="A114" s="12"/>
      <c r="B114" s="10"/>
      <c r="C114" s="2"/>
      <c r="D114" s="2"/>
    </row>
    <row r="115" spans="1:4">
      <c r="A115" s="2"/>
      <c r="B115" s="2"/>
      <c r="C115" s="2"/>
      <c r="D115" s="2"/>
    </row>
    <row r="116" spans="1:4">
      <c r="A116" s="2"/>
      <c r="B116" s="2"/>
      <c r="C116" s="2"/>
      <c r="D116" s="2"/>
    </row>
    <row r="117" spans="1:4">
      <c r="A117" s="2" t="s">
        <v>16</v>
      </c>
      <c r="B117" s="2"/>
      <c r="C117" s="2"/>
      <c r="D117" s="2"/>
    </row>
    <row r="120" spans="1:4">
      <c r="B120" s="28"/>
      <c r="C120" s="28"/>
    </row>
    <row r="121" spans="1:4">
      <c r="B121" s="28"/>
      <c r="C121" s="28"/>
    </row>
  </sheetData>
  <mergeCells count="6">
    <mergeCell ref="A104:B104"/>
    <mergeCell ref="A79:D79"/>
    <mergeCell ref="A25:D25"/>
    <mergeCell ref="A6:D6"/>
    <mergeCell ref="A2:D2"/>
    <mergeCell ref="A3:D3"/>
  </mergeCells>
  <phoneticPr fontId="0" type="noConversion"/>
  <pageMargins left="0.74803149606299213" right="0.35433070866141736" top="0.39370078740157483" bottom="0" header="0" footer="0"/>
  <pageSetup paperSize="9" fitToHeight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5"/>
  <sheetViews>
    <sheetView workbookViewId="0">
      <selection activeCell="I3" sqref="I3"/>
    </sheetView>
  </sheetViews>
  <sheetFormatPr defaultRowHeight="13.2"/>
  <cols>
    <col min="1" max="1" width="42.33203125" customWidth="1"/>
    <col min="2" max="2" width="10.88671875" customWidth="1"/>
    <col min="3" max="3" width="11" customWidth="1"/>
    <col min="4" max="4" width="9.88671875" customWidth="1"/>
    <col min="5" max="5" width="10.6640625" customWidth="1"/>
  </cols>
  <sheetData>
    <row r="1" spans="1:5" ht="27.6" customHeight="1">
      <c r="A1" s="85" t="s">
        <v>61</v>
      </c>
      <c r="B1" s="86"/>
      <c r="C1" s="86"/>
      <c r="D1" s="86"/>
      <c r="E1" s="86"/>
    </row>
    <row r="2" spans="1:5" ht="15.6">
      <c r="A2" s="3" t="s">
        <v>2</v>
      </c>
      <c r="B2" s="55">
        <v>2021</v>
      </c>
      <c r="C2" s="55">
        <v>2022</v>
      </c>
      <c r="D2" s="55">
        <v>2023</v>
      </c>
      <c r="E2" s="63">
        <v>2024</v>
      </c>
    </row>
    <row r="3" spans="1:5" ht="46.8">
      <c r="A3" s="61" t="s">
        <v>62</v>
      </c>
      <c r="B3" s="56">
        <v>711.6</v>
      </c>
      <c r="C3" s="56">
        <v>693.6</v>
      </c>
      <c r="D3" s="58">
        <v>692.7</v>
      </c>
      <c r="E3" s="57">
        <v>679.2</v>
      </c>
    </row>
    <row r="4" spans="1:5" ht="46.8">
      <c r="A4" s="61" t="s">
        <v>63</v>
      </c>
      <c r="B4" s="56">
        <v>148.6</v>
      </c>
      <c r="C4" s="56">
        <v>142.6</v>
      </c>
      <c r="D4" s="58">
        <v>142.6</v>
      </c>
      <c r="E4" s="57">
        <v>142.6</v>
      </c>
    </row>
    <row r="5" spans="1:5" ht="69.599999999999994" customHeight="1">
      <c r="A5" s="61" t="s">
        <v>64</v>
      </c>
      <c r="B5" s="56">
        <v>56.8</v>
      </c>
      <c r="C5" s="56">
        <v>45.2</v>
      </c>
      <c r="D5" s="58">
        <v>44.9</v>
      </c>
      <c r="E5" s="57">
        <v>44.9</v>
      </c>
    </row>
    <row r="6" spans="1:5" ht="78">
      <c r="A6" s="61" t="s">
        <v>65</v>
      </c>
      <c r="B6" s="56">
        <v>400.8</v>
      </c>
      <c r="C6" s="56">
        <v>364.2</v>
      </c>
      <c r="D6" s="58">
        <v>69.7</v>
      </c>
      <c r="E6" s="57">
        <v>15.7</v>
      </c>
    </row>
    <row r="7" spans="1:5" ht="46.8">
      <c r="A7" s="61" t="s">
        <v>66</v>
      </c>
      <c r="B7" s="56">
        <v>1.8</v>
      </c>
      <c r="C7" s="56">
        <v>3.2</v>
      </c>
      <c r="D7" s="58">
        <v>3.2</v>
      </c>
      <c r="E7" s="57">
        <v>3.2</v>
      </c>
    </row>
    <row r="8" spans="1:5" ht="62.4">
      <c r="A8" s="61" t="s">
        <v>67</v>
      </c>
      <c r="B8" s="56">
        <v>106.8</v>
      </c>
      <c r="C8" s="56">
        <v>48.9</v>
      </c>
      <c r="D8" s="58">
        <v>48.7</v>
      </c>
      <c r="E8" s="57">
        <v>48.8</v>
      </c>
    </row>
    <row r="9" spans="1:5" ht="109.2">
      <c r="A9" s="61" t="s">
        <v>68</v>
      </c>
      <c r="B9" s="56">
        <v>74.7</v>
      </c>
      <c r="C9" s="56">
        <v>70.400000000000006</v>
      </c>
      <c r="D9" s="58">
        <v>70.8</v>
      </c>
      <c r="E9" s="57">
        <v>70.8</v>
      </c>
    </row>
    <row r="10" spans="1:5" ht="46.8">
      <c r="A10" s="61" t="s">
        <v>69</v>
      </c>
      <c r="B10" s="56">
        <v>9.6999999999999993</v>
      </c>
      <c r="C10" s="56">
        <v>11.2</v>
      </c>
      <c r="D10" s="58">
        <v>10.9</v>
      </c>
      <c r="E10" s="57">
        <v>10.9</v>
      </c>
    </row>
    <row r="11" spans="1:5" ht="62.4">
      <c r="A11" s="61" t="s">
        <v>70</v>
      </c>
      <c r="B11" s="56">
        <v>1.8</v>
      </c>
      <c r="C11" s="56">
        <v>1.8</v>
      </c>
      <c r="D11" s="58">
        <v>1.8</v>
      </c>
      <c r="E11" s="57">
        <v>1.8</v>
      </c>
    </row>
    <row r="12" spans="1:5" ht="46.8">
      <c r="A12" s="61" t="s">
        <v>74</v>
      </c>
      <c r="B12" s="56">
        <v>20.3</v>
      </c>
      <c r="C12" s="56">
        <v>92.204999999999998</v>
      </c>
      <c r="D12" s="58">
        <v>19.100000000000001</v>
      </c>
      <c r="E12" s="57">
        <v>21</v>
      </c>
    </row>
    <row r="13" spans="1:5" ht="16.8">
      <c r="A13" s="62" t="s">
        <v>71</v>
      </c>
      <c r="B13" s="56">
        <v>79.3</v>
      </c>
      <c r="C13" s="56">
        <v>106</v>
      </c>
      <c r="D13" s="58">
        <v>70.5</v>
      </c>
      <c r="E13" s="57">
        <v>70.599999999999994</v>
      </c>
    </row>
    <row r="14" spans="1:5" ht="16.8">
      <c r="A14" s="60" t="s">
        <v>89</v>
      </c>
      <c r="B14" s="56">
        <v>0</v>
      </c>
      <c r="C14" s="56">
        <v>0</v>
      </c>
      <c r="D14" s="58">
        <v>60.2</v>
      </c>
      <c r="E14" s="57">
        <v>114</v>
      </c>
    </row>
    <row r="15" spans="1:5" ht="16.8">
      <c r="A15" s="7" t="s">
        <v>18</v>
      </c>
      <c r="B15" s="59">
        <f>SUM(B3:B13)</f>
        <v>1612.1999999999998</v>
      </c>
      <c r="C15" s="59">
        <f>SUM(C3:C13)+0.1</f>
        <v>1579.4050000000002</v>
      </c>
      <c r="D15" s="59">
        <f>SUM(D3:D14)</f>
        <v>1235.1000000000001</v>
      </c>
      <c r="E15" s="59">
        <f>SUM(E3:E14)+0.1</f>
        <v>1223.5999999999999</v>
      </c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Лист3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Юлия В. Просвирнина</cp:lastModifiedBy>
  <cp:lastPrinted>2023-11-02T09:03:02Z</cp:lastPrinted>
  <dcterms:created xsi:type="dcterms:W3CDTF">1996-10-08T23:32:33Z</dcterms:created>
  <dcterms:modified xsi:type="dcterms:W3CDTF">2023-11-02T09:03:04Z</dcterms:modified>
</cp:coreProperties>
</file>