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-FU-N2\Shared-N\БЮДЖЕТ 2026-2028\Корректировка 2 апрель 2026\"/>
    </mc:Choice>
  </mc:AlternateContent>
  <bookViews>
    <workbookView xWindow="360" yWindow="276" windowWidth="11952" windowHeight="5592"/>
  </bookViews>
  <sheets>
    <sheet name="Приложение" sheetId="2" r:id="rId1"/>
  </sheets>
  <calcPr calcId="162913"/>
</workbook>
</file>

<file path=xl/calcChain.xml><?xml version="1.0" encoding="utf-8"?>
<calcChain xmlns="http://schemas.openxmlformats.org/spreadsheetml/2006/main">
  <c r="A13" i="2" l="1"/>
  <c r="A14" i="2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E240" i="2" l="1"/>
  <c r="E239" i="2" s="1"/>
  <c r="E237" i="2"/>
  <c r="E236" i="2"/>
  <c r="E222" i="2"/>
  <c r="E221" i="2" s="1"/>
  <c r="E219" i="2"/>
  <c r="E217" i="2"/>
  <c r="E215" i="2"/>
  <c r="E213" i="2"/>
  <c r="E212" i="2" s="1"/>
  <c r="E211" i="2"/>
  <c r="E210" i="2" s="1"/>
  <c r="E208" i="2"/>
  <c r="E207" i="2"/>
  <c r="E206" i="2"/>
  <c r="E205" i="2"/>
  <c r="E203" i="2"/>
  <c r="E202" i="2"/>
  <c r="E201" i="2"/>
  <c r="E198" i="2"/>
  <c r="E197" i="2"/>
  <c r="E196" i="2"/>
  <c r="E195" i="2"/>
  <c r="E194" i="2"/>
  <c r="E193" i="2"/>
  <c r="E192" i="2"/>
  <c r="E191" i="2"/>
  <c r="E190" i="2"/>
  <c r="E189" i="2"/>
  <c r="E178" i="2"/>
  <c r="E159" i="2"/>
  <c r="E158" i="2" s="1"/>
  <c r="E156" i="2"/>
  <c r="E155" i="2"/>
  <c r="E154" i="2" s="1"/>
  <c r="E153" i="2"/>
  <c r="E152" i="2" s="1"/>
  <c r="E150" i="2"/>
  <c r="E148" i="2"/>
  <c r="E147" i="2"/>
  <c r="E146" i="2"/>
  <c r="E144" i="2"/>
  <c r="E142" i="2"/>
  <c r="E139" i="2"/>
  <c r="E138" i="2"/>
  <c r="E130" i="2"/>
  <c r="E129" i="2"/>
  <c r="E125" i="2"/>
  <c r="E124" i="2"/>
  <c r="E123" i="2" s="1"/>
  <c r="E121" i="2"/>
  <c r="E119" i="2"/>
  <c r="E117" i="2"/>
  <c r="E102" i="2"/>
  <c r="E101" i="2" s="1"/>
  <c r="E98" i="2"/>
  <c r="E97" i="2"/>
  <c r="E95" i="2"/>
  <c r="E93" i="2"/>
  <c r="E87" i="2"/>
  <c r="E86" i="2"/>
  <c r="E84" i="2"/>
  <c r="E83" i="2"/>
  <c r="E81" i="2"/>
  <c r="E80" i="2"/>
  <c r="E79" i="2" s="1"/>
  <c r="E75" i="2"/>
  <c r="E72" i="2"/>
  <c r="E71" i="2"/>
  <c r="E66" i="2"/>
  <c r="E63" i="2"/>
  <c r="E61" i="2"/>
  <c r="E60" i="2" s="1"/>
  <c r="E58" i="2"/>
  <c r="E55" i="2" s="1"/>
  <c r="E52" i="2" s="1"/>
  <c r="E56" i="2"/>
  <c r="E53" i="2"/>
  <c r="E50" i="2"/>
  <c r="E48" i="2"/>
  <c r="E46" i="2"/>
  <c r="E44" i="2"/>
  <c r="E42" i="2"/>
  <c r="E41" i="2"/>
  <c r="E40" i="2" s="1"/>
  <c r="E38" i="2"/>
  <c r="E36" i="2"/>
  <c r="E34" i="2"/>
  <c r="E32" i="2"/>
  <c r="E30" i="2"/>
  <c r="E29" i="2" s="1"/>
  <c r="E28" i="2" s="1"/>
  <c r="E17" i="2"/>
  <c r="E15" i="2"/>
  <c r="E14" i="2"/>
  <c r="E13" i="2"/>
  <c r="E12" i="2"/>
  <c r="A10" i="2"/>
  <c r="A11" i="2" s="1"/>
  <c r="A12" i="2" s="1"/>
  <c r="E161" i="2" l="1"/>
  <c r="E160" i="2" s="1"/>
  <c r="E141" i="2" s="1"/>
  <c r="E137" i="2" s="1"/>
  <c r="E136" i="2" s="1"/>
  <c r="E11" i="2"/>
  <c r="E10" i="2" s="1"/>
  <c r="E82" i="2"/>
  <c r="E78" i="2" s="1"/>
  <c r="E214" i="2"/>
  <c r="E65" i="2"/>
  <c r="E92" i="2"/>
  <c r="E91" i="2" s="1"/>
  <c r="E188" i="2"/>
  <c r="E187" i="2" s="1"/>
  <c r="E241" i="2" l="1"/>
</calcChain>
</file>

<file path=xl/sharedStrings.xml><?xml version="1.0" encoding="utf-8"?>
<sst xmlns="http://schemas.openxmlformats.org/spreadsheetml/2006/main" count="697" uniqueCount="456">
  <si>
    <t>Гл. администратор</t>
  </si>
  <si>
    <t>006</t>
  </si>
  <si>
    <t>НАЛОГОВЫЕ И НЕНАЛОГОВЫЕ ДОХОДЫ</t>
  </si>
  <si>
    <t>ШТРАФЫ, САНКЦИИ, ВОЗМЕЩЕНИЕ УЩЕРБА</t>
  </si>
  <si>
    <t>048</t>
  </si>
  <si>
    <t>НАЛОГИ НА ТОВАРЫ (РАБОТЫ, УСЛУГИ), РЕАЛИЗУЕМЫЕ НА ТЕРРИТОРИИ РОССИЙСКОЙ ФЕДЕРАЦИИ</t>
  </si>
  <si>
    <t>182</t>
  </si>
  <si>
    <t>НАЛОГИ НА ПРИБЫЛЬ, ДОХОДЫ</t>
  </si>
  <si>
    <t>Налог на прибыль организаций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</si>
  <si>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</si>
  <si>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Налог на доходы физических лиц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</si>
  <si>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</si>
  <si>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СОВОКУПНЫЙ ДОХОД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</si>
  <si>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</si>
  <si>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</si>
  <si>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</si>
  <si>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</si>
  <si>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</si>
  <si>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</si>
  <si>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</si>
  <si>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</si>
  <si>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</si>
  <si>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</si>
  <si>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439</t>
  </si>
  <si>
    <t>906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</si>
  <si>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</si>
  <si>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</si>
  <si>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</si>
  <si>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</si>
  <si>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</si>
  <si>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</si>
  <si>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</si>
  <si>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</si>
  <si>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АДМИНИСТРАТИВНЫЕ ПЛАТЕЖИ И СБОРЫ</t>
  </si>
  <si>
    <t>Платежи, взимаемые органами местного самоуправления (организациями) городских округов за выполнение определенных функций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</si>
  <si>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</si>
  <si>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ПРОЧИЕ НЕНАЛОГОВЫЕ ДОХОДЫ</t>
  </si>
  <si>
    <t>ПРОЧИЕ БЕЗВОЗМЕЗДНЫЕ ПОСТУПЛЕНИЯ</t>
  </si>
  <si>
    <t>Прочие безвозмездные поступления в бюджеты городских округов</t>
  </si>
  <si>
    <t>975</t>
  </si>
  <si>
    <t>Прочие доходы от оказания платных услуг (работ) получателями средств бюджетов городских округов</t>
  </si>
  <si>
    <t>Код классификации доходов бюджета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</si>
  <si>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</t>
  </si>
  <si>
    <t>000</t>
  </si>
  <si>
    <t>1 00 00000 00 0000 000</t>
  </si>
  <si>
    <t>1 01 00000 00 0000 000</t>
  </si>
  <si>
    <t>1 01 01000 00 0000 110</t>
  </si>
  <si>
    <t>1 01 01012 02 0000 110</t>
  </si>
  <si>
    <t>1 01 01010 00 0000 110</t>
  </si>
  <si>
    <t>Налог на прибыль организаций, зачисляемый в бюджеты бюджетной системы Российской Федерации по соответствующим ставкам</t>
  </si>
  <si>
    <t>1 01 02000 01 0000 110</t>
  </si>
  <si>
    <t>1 01 02010 01 0000 110</t>
  </si>
  <si>
    <t>1 01 02020 01 0000 110</t>
  </si>
  <si>
    <t>1 01 02030 01 0000 110</t>
  </si>
  <si>
    <t>1 01 02040 01 0000 110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</si>
  <si>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</si>
  <si>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</si>
  <si>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</si>
  <si>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1 01 02080 01 0000 110</t>
  </si>
  <si>
    <t>1 03 00000 00 0000 000</t>
  </si>
  <si>
    <t>1 03 02231 01 0000 110</t>
  </si>
  <si>
    <t>1 03 02241 01 0000 110</t>
  </si>
  <si>
    <t>1 03 02251 01 0000 110</t>
  </si>
  <si>
    <t>1 03 02261 01 0000 110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</si>
  <si>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</si>
  <si>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</si>
  <si>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</si>
  <si>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</si>
  <si>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</si>
  <si>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</si>
  <si>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</si>
  <si>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</si>
  <si>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</si>
  <si>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</si>
  <si>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</si>
  <si>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</si>
  <si>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Налог, взимаемый в связи с применением упрощенной системы налогообложения</t>
  </si>
  <si>
    <t>1 05 00000 00 0000 000</t>
  </si>
  <si>
    <t>1 05 01000 00 0000 00</t>
  </si>
  <si>
    <t>1 05 01011 01 0000 110</t>
  </si>
  <si>
    <t>1 05 01021 01 0000 110</t>
  </si>
  <si>
    <t>1 05 01010 01 0000 110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</si>
  <si>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</si>
  <si>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</si>
  <si>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1 05 02010 02 0000 110</t>
  </si>
  <si>
    <t>1 05 02000 02 0000 110</t>
  </si>
  <si>
    <t>1 05 04000 02 0000 110</t>
  </si>
  <si>
    <t>Налог, взимаемый в связи с применением патентной системы налогообложения</t>
  </si>
  <si>
    <t>1 05 04010 02 0000 110</t>
  </si>
  <si>
    <t>1 06 00000 00 0000 000</t>
  </si>
  <si>
    <t>1 06 01020 04 0000 110</t>
  </si>
  <si>
    <t>Налог на имущество физических лиц</t>
  </si>
  <si>
    <t>1 06 01000 00 0000 110</t>
  </si>
  <si>
    <t>Земельный налог</t>
  </si>
  <si>
    <t>1 06 06000 00 0000 110</t>
  </si>
  <si>
    <t>1 06 06032 04 0000 110</t>
  </si>
  <si>
    <t>1 06 06030 00 0000 110</t>
  </si>
  <si>
    <t>Земельный налог с организаций</t>
  </si>
  <si>
    <t>1 06 06040 00 0000 110</t>
  </si>
  <si>
    <t>Земельный налог с физических лиц</t>
  </si>
  <si>
    <t>1 06 06042 04 0000 110</t>
  </si>
  <si>
    <t>1 08 00000 00 0000 000</t>
  </si>
  <si>
    <t>1 08 03010 01 0000 110</t>
  </si>
  <si>
    <t>Государственная пошлина по делам, рассматриваемым в судах общей юрисдикции, мировыми судьями</t>
  </si>
  <si>
    <t>1 08 03000 01 0000 110</t>
  </si>
  <si>
    <t>1 08 07000 01 0000 110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</si>
  <si>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</si>
  <si>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1 11 00000 00 0000 000</t>
  </si>
  <si>
    <t>1 11 05012 04 0000 120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</si>
  <si>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</si>
  <si>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</si>
  <si>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</si>
  <si>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1 11 05024 04 0000 120</t>
  </si>
  <si>
    <t>1 11 05074 04 0000 120</t>
  </si>
  <si>
    <t>1 11 09044 04 0000 120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</si>
  <si>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</si>
  <si>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1 11 09000 00 0000 120</t>
  </si>
  <si>
    <t>1 11 09080 04 0000 120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</si>
  <si>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конструкцийна землях илиземельных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</si>
  <si>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1 11 09080 00 0000 120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</si>
  <si>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</si>
  <si>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1 11 09080 04 0006 120</t>
  </si>
  <si>
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разграничена( установка и эксплуатация рекламных конструкций) </t>
  </si>
  <si>
    <t>1 11 09044 00 0000 120</t>
  </si>
  <si>
    <t>1 13 000000 00 000 000</t>
  </si>
  <si>
    <t>1 13 01994 04 0000 130</t>
  </si>
  <si>
    <t>Доходы от оказания платных услуг (работ)</t>
  </si>
  <si>
    <t>1 13 01000 00 0000 130</t>
  </si>
  <si>
    <t>Прочие доходы от оказания платных услуг (работ)</t>
  </si>
  <si>
    <t>1 13 01990 00 0000 130</t>
  </si>
  <si>
    <t>Доходы от компенсации затрат государства</t>
  </si>
  <si>
    <t>1 13 02000 00 0000 130</t>
  </si>
  <si>
    <t>1 14 00000 00 0000 000</t>
  </si>
  <si>
    <t>1 14 06012 04 0000 430</t>
  </si>
  <si>
    <t>Доходы от продажи земельных участков, находящихся в государственной и муниципальной собственности</t>
  </si>
  <si>
    <t>1 14 06000 00 0000 430</t>
  </si>
  <si>
    <t>1 14 06024 04 0000 430</t>
  </si>
  <si>
    <t>1 15 00000 00 0000 000</t>
  </si>
  <si>
    <t>1 15 02040 04 0000 140</t>
  </si>
  <si>
    <t>Платежи, взимаемые государственными и муниципальными органами (организациями) за выполнение определенных функций</t>
  </si>
  <si>
    <t>1 15 02000 00 0000 140</t>
  </si>
  <si>
    <t>1 16 00000 00 0000 000</t>
  </si>
  <si>
    <t>1 16 01053 01 0000 140</t>
  </si>
  <si>
    <t>Административные штрафы, установленные Кодексом Российской Федерации об административных правонарушениях</t>
  </si>
  <si>
    <t>1 16 01000 01 0000 140</t>
  </si>
  <si>
    <t>1 16 01063 01 0000 140</t>
  </si>
  <si>
    <t>1 16 01073 01 0000 140</t>
  </si>
  <si>
    <t>1 16 01083 01 0000 140</t>
  </si>
  <si>
    <t>1 16 01143 01 0000 140</t>
  </si>
  <si>
    <t>1 16 01153 01 0000 140</t>
  </si>
  <si>
    <t>1 16 01173 01 0000 140</t>
  </si>
  <si>
    <t>1 16 01193 01 0000 140</t>
  </si>
  <si>
    <t>1 16 01203 01 0000 140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</si>
  <si>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</si>
  <si>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</si>
  <si>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1 16 02000 02 0000 140
</t>
  </si>
  <si>
    <t>Платежи в целях возмещения
 причиненного ущерба (убытков)</t>
  </si>
  <si>
    <t>1 16 10000 00 0000 140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</si>
  <si>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</si>
  <si>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образованияпо нормативам, действовавшимв2019 году</t>
  </si>
  <si>
    <t>1 17 00000 00 0000 000</t>
  </si>
  <si>
    <t>Инициативные платежи</t>
  </si>
  <si>
    <t>1 17 15000 00 0000 150</t>
  </si>
  <si>
    <t>2 07 00000 00 0000 000</t>
  </si>
  <si>
    <t>2 07 04050 04 0000 150</t>
  </si>
  <si>
    <t>2 07 04000 04 0000 150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</si>
  <si>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</si>
  <si>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</si>
  <si>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</si>
  <si>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№
 строки</t>
  </si>
  <si>
    <t>Наименование 
Кода классификации доходов бюджета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</si>
  <si>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</si>
  <si>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</si>
  <si>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</si>
  <si>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</si>
  <si>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</si>
  <si>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</si>
  <si>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</si>
  <si>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</si>
  <si>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</si>
  <si>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2 00 00000 00 0000 000</t>
  </si>
  <si>
    <t>2 02 20000 00 0000 150</t>
  </si>
  <si>
    <t>2 02 00000 00 0000 150</t>
  </si>
  <si>
    <t>2 02 25304 00 0000 150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</si>
  <si>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</si>
  <si>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991</t>
  </si>
  <si>
    <t>2 02 25304 04 0000 150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</si>
  <si>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</si>
  <si>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2 02 25555 00 0000 150</t>
  </si>
  <si>
    <t>Субсидии бюджетам на реализацию программ формирования современной городской среды</t>
  </si>
  <si>
    <t>2 02 25555 04 0000 150</t>
  </si>
  <si>
    <t>Субсидии бюджетам городских округов на реализацию программ формирования современной городской среды</t>
  </si>
  <si>
    <t>2 02 29999 00 000 150</t>
  </si>
  <si>
    <t>Прочие субсидии</t>
  </si>
  <si>
    <t>2 02 29999 04 000 150</t>
  </si>
  <si>
    <t>Прочие субсидии бюджетам городских округов</t>
  </si>
  <si>
    <t>2 02 29999 04 7456 150</t>
  </si>
  <si>
    <t>Прочие субсидии бюджетам городских округов(на поддержку деятельности муниципальных молодежных центров)</t>
  </si>
  <si>
    <t>2 02 29999 04 7488 150</t>
  </si>
  <si>
    <t>Прочие субсидии бюджетам городских округов ( на комплектование книжных фондов библиотек)</t>
  </si>
  <si>
    <t>2 02 29999 04 7563 150</t>
  </si>
  <si>
    <t>2 02 29999 04 7607 150</t>
  </si>
  <si>
    <t xml:space="preserve">Прочие субсидии бюджетам городских округов ( на реализацию муниципальных программ развития субъектов малого и среднего предпринимательства) </t>
  </si>
  <si>
    <t>Субвенции местным бюджетам на выполнение передаваемых полномочий субъектов Российской Федерации</t>
  </si>
  <si>
    <t>2 02 30024 04 0000 150</t>
  </si>
  <si>
    <t>Субвенции бюджетам городских округов на выполнение передаваемых полномочий субъектов Российской Федерации</t>
  </si>
  <si>
    <t>2 02 30024 04 0289 150</t>
  </si>
  <si>
    <t>Субвенции бюджетам городских округов на выполнение передаваемых полномочий субъектов Российской Федерации (на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7-2988))</t>
  </si>
  <si>
    <t>2 02 30024 04 7408 150</t>
  </si>
  <si>
    <t>Субвенции бюджетам городских округов на выполнение передаваемых полномочий субъектов Российской Федерации (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</si>
  <si>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>2 02 30024 04 7409 150</t>
  </si>
  <si>
    <t>2 02 30024 04 7429 150</t>
  </si>
  <si>
    <t>Субвенции бюджетам городских округов на выполнение передаваемых полномочий субъектов Российской Федерации (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</t>
  </si>
  <si>
    <t>2 02 30024 04 7514 150</t>
  </si>
  <si>
    <t>Субвенции бюджетам городских округов на выполнение передаваемых полномочий субъектов Российской Федерации (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</t>
  </si>
  <si>
    <t>2 02 30024 04 7518 150</t>
  </si>
  <si>
    <t xml:space="preserve"> Субвенции бюджетам городских округов на выполнение передаваемых полномочий субъектов Российской Федерации (на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</t>
  </si>
  <si>
    <t>2 02 30024 04 7519 150</t>
  </si>
  <si>
    <t>Субвенции бюджетам городских округов на выполнение передаваемых полномочий субъектов Российской Федерации (на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</t>
  </si>
  <si>
    <t>2 02 30024 04 7552 150</t>
  </si>
  <si>
    <t>2 02 30024 04 7554 150</t>
  </si>
  <si>
    <t>Субвенции бюджетам городских округов на выполнение передаваемых полномочий субъектов Российской Федерации (на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17-4379))</t>
  </si>
  <si>
    <t>2 02 30024 04 7564 150</t>
  </si>
  <si>
    <t>2 02 30024 04 7566 150</t>
  </si>
  <si>
    <t>Субвенции бюджетам городских округов на выполнение передаваемых полномочий субъектов Российской Федерации (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17-4377))</t>
  </si>
  <si>
    <t>2 02 30024 04 7570 150</t>
  </si>
  <si>
    <t>Субвенции бюджетам городских округов на выполнение передаваемых полномочий субъектов Российской Федерации ( на реализацию отдельных мер по обеспечению ограничения платы граждан за коммунальные услуги ( в соответствии с Законом края от 1 декабря 2014 года №7-2839 ))</t>
  </si>
  <si>
    <t>2 02 30024 04 7587 150</t>
  </si>
  <si>
    <t xml:space="preserve"> Субвенции бюджетам городских округов на выполнение передаваемых полномочий субъектов Российской Федерации (на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9-4225)) </t>
  </si>
  <si>
    <t>2 02 30024 04 7588 150</t>
  </si>
  <si>
    <t>Субвенции бюджетам городских округов на выполнение передаваемых полномочий субъектов Российской Федерации (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</si>
  <si>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>2 02 30024 04 7604 150</t>
  </si>
  <si>
    <t>Субвенции бюджетам городских округов на выполнение передаваемых полномочий субъектов Российской Федерации (на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21-5589))</t>
  </si>
  <si>
    <t>2 02 30024 04 7649 150</t>
  </si>
  <si>
    <t>Субвенции бюджетам городских округов на выполнение передаваемых полномочий субъектов Российской Федерации (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5-1533))</t>
  </si>
  <si>
    <t>2 02 30024 04 7846 150</t>
  </si>
  <si>
    <t>2 02 30029 00 0000 150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</si>
  <si>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</si>
  <si>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2 02 30029 04 0000 150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</si>
  <si>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</si>
  <si>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2 02 35118 00 0000 150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</si>
  <si>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</si>
  <si>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2 02 35118 04 0000 150</t>
  </si>
  <si>
    <t>Субвенции бюджетам городских округов на осуществление первичного воинского учета органами местного самоуправления поселений, муниципальных и городских округов</t>
  </si>
  <si>
    <t>2 02 35120 00 0000 150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</si>
  <si>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</si>
  <si>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</si>
  <si>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</si>
  <si>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</t>
  </si>
  <si>
    <t>3</t>
  </si>
  <si>
    <t>4</t>
  </si>
  <si>
    <t>тыс.рублей</t>
  </si>
  <si>
    <t>1 08 07150 01 1000 110</t>
  </si>
  <si>
    <t>Государственная пошлина за выдачу разрешения на установку рекламной конструкции (сумма платежа)</t>
  </si>
  <si>
    <t>Субсидии бюджетам на поддержку отрасли культуры</t>
  </si>
  <si>
    <t>Субсидии бюджетам городских округов на поддержку отрасли культуры</t>
  </si>
  <si>
    <t>2 02 25519 00 0000 150</t>
  </si>
  <si>
    <t>2 02 25519 04 0000 150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</si>
  <si>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</si>
  <si>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</si>
  <si>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2 02 20302 00 0000 150</t>
  </si>
  <si>
    <t>2 02 20302 04 0000 150</t>
  </si>
  <si>
    <t>2 02 30000 00 0000 150</t>
  </si>
  <si>
    <t>1 13 02064 04 0100 130</t>
  </si>
  <si>
    <t>1 13 02994 00 0000 130</t>
  </si>
  <si>
    <t>Прочие доходы от компенсации затрат 
бюджетов городских округов</t>
  </si>
  <si>
    <t>1 13 02994 04 0000 130</t>
  </si>
  <si>
    <t>938</t>
  </si>
  <si>
    <t>188</t>
  </si>
  <si>
    <t>Доходы, поступающие в порядке возмещения расходов, понесенных в связи с эксплуатацией имущества городских округов (в части имущества, находящегося в оперативном управлении)</t>
  </si>
  <si>
    <t>Доходы, поступающие в порядке возмещения расходов, понесенных в связи с эксплуатацией имущества</t>
  </si>
  <si>
    <t>1 13 02060 00 0000 130</t>
  </si>
  <si>
    <t xml:space="preserve">Прочие доходы от компенсации затрат бюджетов </t>
  </si>
  <si>
    <t>1 13 02060 04 0000 130</t>
  </si>
  <si>
    <t>Доходы, поступающие в порядке возмещения расходов, понесенных в связи с эксплуатацией имущества  городских округов</t>
  </si>
  <si>
    <t>Прочие доходы от компенсации затрат  бюджетов городских округов  (в части оплаты восстановительной стоимости сносимых зеленых насаждений)</t>
  </si>
  <si>
    <t>2 02 29999 04 7844 150</t>
  </si>
  <si>
    <t>Прочие субсидии бюджетам городских округов (на реализацию мероприятий по благоустройству территорий)</t>
  </si>
  <si>
    <t>1 13 02994 04 0100 130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</si>
  <si>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</t>
  </si>
  <si>
    <t>1 16 10100 01 0000 140</t>
  </si>
  <si>
    <t>1 16 10100 00 0000 140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</si>
  <si>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</si>
  <si>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Инициативные платежи, зачисляемые в бюджеты городских округов</t>
  </si>
  <si>
    <t>1 17 15020 04 0000 150</t>
  </si>
  <si>
    <t>Прочие субсидии бюджетам городских округов ( на приведение зданий и сооружений общеобразовательных организаций в соответствие с требованиями законодательствана)</t>
  </si>
  <si>
    <t>Прочие субсидии бюджетам городских округов (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законодательства)</t>
  </si>
  <si>
    <t>2 02 20299 00 0000 150</t>
  </si>
  <si>
    <t>2 02 20299 04 0000 150</t>
  </si>
  <si>
    <t>Субсидии бюджетам муниципальных образований 
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</si>
  <si>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2 02 29999 04 7582 150</t>
  </si>
  <si>
    <t>Субвенции бюджетам городских округов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</si>
  <si>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 xml:space="preserve">Субвенции бюджетам городских округов на выполнение передаваемых полномочий субъектов Российской Федерации ( на 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4-1089)) </t>
  </si>
  <si>
    <t>Субвенции бюджетам городских округов на выполнение передаваемых полномочий субъектов Российской Федерации (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</si>
  <si>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</si>
  <si>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 xml:space="preserve">1 01 02130 01 0000 110
</t>
  </si>
  <si>
    <t xml:space="preserve"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
</t>
  </si>
  <si>
    <t>1 05 03010 01 0000 110</t>
  </si>
  <si>
    <t>Единый сельскохозяйственный налог</t>
  </si>
  <si>
    <t>1 16 01133 01 0000 140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</si>
  <si>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</si>
  <si>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2 02 29999 04 7583 150</t>
  </si>
  <si>
    <t>Прочие субсидии бюджетам городских округов ( 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организациях)</t>
  </si>
  <si>
    <t>Дотации бюджетам муниципальных образований края на частичную компенсацию расходов на повышение размеров оплаты труда работникам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</si>
  <si>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2 02 19999 04 2724 150</t>
  </si>
  <si>
    <t>Прочие дотации</t>
  </si>
  <si>
    <t>2 02 19999 00 0000 150</t>
  </si>
  <si>
    <t>202  10000 00 0000 150</t>
  </si>
  <si>
    <t>Дотации бюджетам бюджетной системы Российской Федерации</t>
  </si>
  <si>
    <t xml:space="preserve">1 01 02140 01 0000 110
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</si>
  <si>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</si>
  <si>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1 01 02150 01 0000 110
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</si>
  <si>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</si>
  <si>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1 01 02160 01 0000 110
</t>
  </si>
  <si>
    <t xml:space="preserve">1 01 02180 01 0000 110
</t>
  </si>
  <si>
    <t xml:space="preserve">1 01 02210 01 0000 110
</t>
  </si>
  <si>
    <t xml:space="preserve">1 01 02230 01 0000 110
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</si>
  <si>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</si>
  <si>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</si>
  <si>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</si>
  <si>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</si>
  <si>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</si>
  <si>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Туристический налог</t>
  </si>
  <si>
    <t>1 03 03000 01 1000 110</t>
  </si>
  <si>
    <t>1 03 03 000 01 0000 110</t>
  </si>
  <si>
    <t>1 03 02000 01 0000 110</t>
  </si>
  <si>
    <t>Акцизы по подакцизным товарам (продукции), производимым на территории Российской Федерации</t>
  </si>
  <si>
    <t>2 02 25750 04 0000 150</t>
  </si>
  <si>
    <t>2 02 25750 00 0000150</t>
  </si>
  <si>
    <t>Субсидии бюджетам городских округов на реализацию мероприятий по модернизации школьных систем образования</t>
  </si>
  <si>
    <t>Субсидии бюджетам на реализацию мероприятий по модернизации школьных систем образования</t>
  </si>
  <si>
    <t>Субвенции бюджетам городских округов на выполнение передаваемых полномочий субъектов Российской Федерации (обеспечение предоставления меры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</si>
  <si>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</si>
  <si>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2 02 35082 00 0000 150</t>
  </si>
  <si>
    <t>2 02 35082 04 0000 150</t>
  </si>
  <si>
    <t>Субвенции бюджетам 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</si>
  <si>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2026 год</t>
  </si>
  <si>
    <t>1 16 11110 01 0000 140</t>
  </si>
  <si>
    <t>Платежи по искам о возмещении вреда,причиненного атмосферному воздуху, а также платежи,уплачиваемые при добровольном возмещении вреда,причиненному атмосферному воздуху, подлежащие зачислению в бюджет муниципального образования</t>
  </si>
  <si>
    <t xml:space="preserve">Доходы  бюджета  городского округа город Дивногорск Красноярского края на 2026 год </t>
  </si>
  <si>
    <t>2 02 25349 04 0000 150</t>
  </si>
  <si>
    <t>Субсидии бюджетам городских округов на поощрение домов культуры по итогам проведения ежегодного Всероссийского конкурса среди домов культуры для выявления лучших практик работы в рамках регионального проекта  «Семейные ценности и инфраструктура культуры» государственной программы Красноярского края «Развитие культуры»</t>
  </si>
  <si>
    <t>Субсидии бюджетам на поощрение домов культуры по итогам проведения ежегодного Всероссийского конкурса среди домов культуры для выявления лучших практик работы в рамках регионального проекта  «Семейные ценности и инфраструктура культуры» государственной программы Красноярского края «Развитие культуры»</t>
  </si>
  <si>
    <t>2 02 25349 00 0000 150</t>
  </si>
  <si>
    <t>2 02 25590 04 0000 150</t>
  </si>
  <si>
    <t>2 02 25590 00 0000 150</t>
  </si>
  <si>
    <t>Субсидии бюджетам городских округов на техническое оснащение муниципальных музеев в рамках регионального проекта  «Семейные ценности и инфраструктура культуры» государственной программы Красноярского края «Развитие культуры»</t>
  </si>
  <si>
    <t>Субсидии бюджетам на техническое оснащение муниципальных музеев в рамках регионального проекта  «Семейные ценности и инфраструктура культуры» государственной программы Красноярского края «Развитие культуры»</t>
  </si>
  <si>
    <t>ВСЕГО</t>
  </si>
  <si>
    <r>
      <rPr>
        <b/>
        <sz val="12"/>
        <rFont val="Times New Roman"/>
        <family val="1"/>
        <charset val="204"/>
      </rPr>
      <t>Приложение 3</t>
    </r>
    <r>
      <rPr>
        <sz val="12"/>
        <rFont val="Times New Roman"/>
        <family val="1"/>
        <charset val="204"/>
      </rPr>
      <t xml:space="preserve">
 к решению Дивногорского городского Совета депутатов
 от   17 декабря 2025 г. № 4 - 11 - НПА "О бюджете городского округа 
город Дивногорск Красноярского края на 2026 год и плановый период 2027-2028годов"  </t>
    </r>
  </si>
  <si>
    <t>1 11 05034 04 0000 120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</si>
  <si>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</si>
  <si>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1 13 02994 04 0300 130</t>
  </si>
  <si>
    <t xml:space="preserve">Прочие доходы от компенсации затрат  бюджетов городских округов (в части возврата дебиторской задолженности прошлых лет по средствам краевого бюджета) </t>
  </si>
  <si>
    <t>1 16 07010 00 0000140</t>
  </si>
  <si>
    <t xml:space="preserve"> Штрафы, неустойки, пени, уплаченные в случае просрочки исполнения поставщиком(подрядчиком,исполнителем) обязательств, предусмотренных муниципальным контрактом, заключённым муниципальным органом, казённым учреждением городского округа</t>
  </si>
  <si>
    <t>1 16 07010 04 0000140</t>
  </si>
  <si>
    <t>1 16 09040 00 0000 140</t>
  </si>
  <si>
    <t>Денежные средства , взимаемые в собственность городского округав соответствии с решениями судов (за исключением обвинительных приговоров судов)</t>
  </si>
  <si>
    <t>1 16 09040 04 0000 140</t>
  </si>
  <si>
    <t>2 02 25497 00 0000 150</t>
  </si>
  <si>
    <t>Субсидии бюджетам на реализацию мероприятий по обеспечению жильем молодых семей</t>
  </si>
  <si>
    <t>2 02 25497 04 0000 150</t>
  </si>
  <si>
    <t>Субсидии бюджетам городских округов на реализацию мероприятий по обеспечению жильем молодых семей</t>
  </si>
  <si>
    <t>2 02 29999 04 9114 150</t>
  </si>
  <si>
    <t>Прочие субсидии бюджетам городских округов (на осуществление дорожной деятельности в целях решения задач социально-экономического развития территорий за счет средств дорожного фонда Красноярского края)</t>
  </si>
  <si>
    <t>2 02 29999 04 9115 150</t>
  </si>
  <si>
    <t>Прочие субсидии бюджетам городских округов (на ремонт автомобильных дорог общего пользования местного значения, являющихся подъездами к садоводческим, огородническим некоммерческим товариществам, за счет средств дорожного фонда Красноярского края</t>
  </si>
  <si>
    <t>2 02 29999 04 9116 150</t>
  </si>
  <si>
    <t xml:space="preserve">Прочие субсидии бюджетам городских округов( на капитальный ремонт и ремонт автомобильных дорог общего пользования местного значения за счет средств дорожного фонда Красноярского края) </t>
  </si>
  <si>
    <t>2 02 40000 00 0000 150</t>
  </si>
  <si>
    <t>Иные межбюджетные трансферты</t>
  </si>
  <si>
    <t>2 02 45050 00 0000 150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</si>
  <si>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</si>
  <si>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2 02 45050 04 0000 150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</si>
  <si>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</si>
  <si>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2 02 45303 00 0000 150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</si>
  <si>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</si>
  <si>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2 02 45303 04 0000 150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</si>
  <si>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</si>
  <si>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2 02 45179 00 0000 150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</si>
  <si>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</si>
  <si>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2 02 45179 04 0000 150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</si>
  <si>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</si>
  <si>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2 02 49999 00 0000 150</t>
  </si>
  <si>
    <t>Прочие межбюджетные трансферты , передаваемые бюджетам</t>
  </si>
  <si>
    <t>2 02 49999 04 0000 150</t>
  </si>
  <si>
    <t>Прочие межбюджетные трансферты , передаваемые бюджетам городских округов</t>
  </si>
  <si>
    <t>2 02 49999 04 0853 150</t>
  </si>
  <si>
    <t>Прочие межбюджетные трансферты, передаваемые бюджетам городских округов (на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операции)</t>
  </si>
  <si>
    <t>2 02 49999 04 1011 150</t>
  </si>
  <si>
    <t>Резервный фонд Правительства Красноярского края в рамках непрограммных расходов</t>
  </si>
  <si>
    <t>2 02 49999 04 1024 150</t>
  </si>
  <si>
    <t>Прочие межбюджетные трансферты , передаваемые бюджетам городских округов( на финансовое обеспечение (возмещение) расходов на увеличение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 программных расходов)</t>
  </si>
  <si>
    <t>2 02 49999 04 5559 150</t>
  </si>
  <si>
    <t>Прочие межбюджетные трансферты бюджетам городских округов( на оснащение предметных кабинетов общеобразовательных организаций средствами обучения и воспитания в рамках регионального проекта «Все лучшее детям» государственной программы Красноярского края «Развитие образования»)</t>
  </si>
  <si>
    <t>2 02 49999 04 7412 150</t>
  </si>
  <si>
    <t>Прочие межбюджетные трансферты, передаваемые бюджетам городских округов (на обеспечение первичных мер пожарной безопасности)</t>
  </si>
  <si>
    <t>2 02 49999 04 7418 150</t>
  </si>
  <si>
    <t>Прочие межбюджетные трансферты, передаваемые бюджетам городских округов (на поддержку физкультурно-спортивных клубов по месту жительства )</t>
  </si>
  <si>
    <t>2 02 49999 04 7555 150</t>
  </si>
  <si>
    <t>Прочие межбюджетные трансферты, передаваемые бюджетам городских округов (на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«Профилактика заболеваний и формирование здорового образа жизни. Обеспечение первичной медико-санитарной помощи, паллиативной помощи»)</t>
  </si>
  <si>
    <t>2 02 49999 04 7641 150</t>
  </si>
  <si>
    <t>Прочие межбюджетные трансферты, передаваемые бюджетам городских округов (на осуществление расходов, направленных на реализацию мероприятий по поддержке местных инициатив)</t>
  </si>
  <si>
    <t xml:space="preserve"> 2 02 49999 04 7664 150</t>
  </si>
  <si>
    <t>Прочие межбюджетные трансферты передаваемые бюджетам городских округов (на государственную поддержку муниципальных комплексных проектов развития в рамках ведомственного проекта «Комплексное территориальное развитие» государственной программы Красноярского края «Поддержка комплексного развития территорий и содействие развитию местного самоуправления»)</t>
  </si>
  <si>
    <t>2 02 49999 04 7691 150</t>
  </si>
  <si>
    <t>Прочие межбюджетные трансферты передаваемые бюджетам городских округов ( на 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 в рамках ведомственного проекта "Развитие земельно-имущественных отношений муниципальных образований края")</t>
  </si>
  <si>
    <t>2 02 49999 04 7745 150</t>
  </si>
  <si>
    <t>Прочие межбюджетные трансферты, передаваемые бюджетам городских округов (за содействие развитию налогового потенциала)</t>
  </si>
  <si>
    <t>2 02 49999 04 7848 150</t>
  </si>
  <si>
    <t>Прочие межбюджетные трансферты, передаваемые бюджетам городских округов (на устройство спортивных сооружений в сельской местности )</t>
  </si>
  <si>
    <t xml:space="preserve">2 19 0000 00 0000 000 </t>
  </si>
  <si>
    <t>Возврат прочих остатков субсидий, субвенций и иных межбюджетных трансфертов, имеющих целевое назначение, прошлых лет</t>
  </si>
  <si>
    <t xml:space="preserve">2 19 60010 04 0000 150 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</si>
  <si>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</si>
  <si>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2 02 29999 04 2650 150</t>
  </si>
  <si>
    <t>Прочие субсидии бюджетам городских округов (выполнение требований федеральных стандартов спортивной подготовки)</t>
  </si>
  <si>
    <t>2 02 29999 04 7568 150</t>
  </si>
  <si>
    <t>Прочие субсидии бюджетам городских округов (на увеличение охвата детей, обучающихся по дополнительным общеразвивающим программам)</t>
  </si>
  <si>
    <t>2 02 49999 04 2650 150</t>
  </si>
  <si>
    <t>Прочие межбюджетные трансферты , передаваемые бюджетам городских округов( на выполнение требований федеральных стандартов спортивной подготовки)</t>
  </si>
  <si>
    <t>1 13 02994 04 0500 130</t>
  </si>
  <si>
    <t>Прочие доходы от компенсации затрат  бюджетов городских округов ( в части возмещения сумм госпошлины, ранее уплаченнной при обращении в суд)</t>
  </si>
  <si>
    <t>956</t>
  </si>
  <si>
    <t>1 17 15020 04 0011 150</t>
  </si>
  <si>
    <t>Инициативные платежи, зачисляемые в бюджеты городских округов (ППМИ поступления от юридических лиц)</t>
  </si>
  <si>
    <t>1 17 15020 04 0012 150</t>
  </si>
  <si>
    <t>Инициативные платежи, зачисляемые в бюджеты городских округов (ППМИ поступления от физических лиц)</t>
  </si>
  <si>
    <t>2 02 29999 04 2654 150</t>
  </si>
  <si>
    <t>Прочие субсидии бюджетам городских округов (на развитие детско-юношеского спорта)</t>
  </si>
  <si>
    <t>2 02 29999 04 7410 150</t>
  </si>
  <si>
    <t>Прочие субсидии бюджетам городских округов (на реализацию муниципальных программ, подпрограмм, направленных на реализацию мероприятий в сфере укрепления межнационального и межконфессионального согласия)</t>
  </si>
  <si>
    <t>2 02 29999 04 7413 150</t>
  </si>
  <si>
    <t>Прочие субсидии бюджетам городских округов (на частичное финансирование (возмещение) расходов на содержание единых дежурно-диспетчерских служб муниципальных образований Красноярского края)</t>
  </si>
  <si>
    <t>2 02 29999 04 7437 150</t>
  </si>
  <si>
    <t>Прочие субсидии бюджетам городских округов (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спорта)</t>
  </si>
  <si>
    <t>2 02 29999 04 7454 150</t>
  </si>
  <si>
    <t>Прочие субсидии бюджетам городских округов(на развитие системы патриотического воспитания в рамках деятельности муниципальных молодежных центров)</t>
  </si>
  <si>
    <t>2 02 29999 04 7457 150</t>
  </si>
  <si>
    <t>Прочие субсидии бюджетам городских округов(на реализацию отдельных мероприятий муниципальных программ, программ молодежной политики)</t>
  </si>
  <si>
    <t>2 02 29999 04 7461 150</t>
  </si>
  <si>
    <t>Прочие субсидии бюджетам городских округов (на строительство муниципальных объектов коммунальной и транспортной инфраструктуры)</t>
  </si>
  <si>
    <t>2 02 29999 04 7470 150</t>
  </si>
  <si>
    <t>Прочие субсидии бюджетам городских округов (на создание условий для предоставления горячего питания обучающимся общеобразовательных организаций)</t>
  </si>
  <si>
    <t>2 02 29999 04 7472 150</t>
  </si>
  <si>
    <t>Прочие субсидии бюджетам городских округов (на обеспечение развития и укрепления материально-технической базы домов культуры в населенных пунктах с числом жителей до 50 тысяч человек)</t>
  </si>
  <si>
    <t>2 02 29999 04 7668 150</t>
  </si>
  <si>
    <t>Прочие субсидии бюджетам городских округов (на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деятельности,развития социального предпринимательства)</t>
  </si>
  <si>
    <t>2 02 29999 04 7840 150</t>
  </si>
  <si>
    <t>Прочие субсидии бюджетам городских округов (на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качества)</t>
  </si>
  <si>
    <t>2 02 29999 04 7436 150</t>
  </si>
  <si>
    <t>Прочие субсидии бюджетам городских округов(на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организациях)</t>
  </si>
  <si>
    <t>2 02 29999 04 7498 150</t>
  </si>
  <si>
    <t>Прочие субсидии бюджетам городских округов края на оснащение спасательными постами мест отдыха населения у водных объектов края</t>
  </si>
  <si>
    <r>
      <rPr>
        <b/>
        <sz val="12"/>
        <rFont val="Times New Roman"/>
        <family val="1"/>
        <charset val="204"/>
      </rPr>
      <t xml:space="preserve">Приложение3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к решению Дивногорского городского Совета депутатов 
от 29.04.2026 г.  № 7 - 37 - НПА "О  внесении  изменений  в  решение  Дивногорского 
городского Совета  депутатов от  17 декабря 2025  г. № 4 -11 -НПА "О бюджете города 
Дивногорска на 2026 год и плановый период 2027 -2028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</si>
</sst>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?"/>
    <numFmt numFmtId="166" formatCode="#,##0.0"/>
    <numFmt numFmtId="167" formatCode="#,##0.0000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.5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</cellStyleXfs>
  <cellXfs count="90">
    <xf numFmtId="0" fontId="0" fillId="0" borderId="0" xfId="0"/>
    <xf numFmtId="0" fontId="6" fillId="0" borderId="0" xfId="0" applyFont="1"/>
    <xf numFmtId="0" fontId="7" fillId="0" borderId="0" xfId="4" applyFont="1" applyAlignment="1">
      <alignment horizontal="right" vertical="top" wrapText="1"/>
    </xf>
    <xf numFmtId="0" fontId="9" fillId="0" borderId="0" xfId="0" applyFont="1" applyBorder="1" applyAlignment="1" applyProtection="1">
      <alignment wrapText="1"/>
    </xf>
    <xf numFmtId="0" fontId="7" fillId="0" borderId="0" xfId="0" applyFont="1" applyBorder="1" applyAlignment="1" applyProtection="1">
      <alignment wrapText="1"/>
    </xf>
    <xf numFmtId="0" fontId="7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166" fontId="8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166" fontId="6" fillId="0" borderId="0" xfId="0" applyNumberFormat="1" applyFont="1"/>
    <xf numFmtId="166" fontId="7" fillId="2" borderId="1" xfId="0" applyNumberFormat="1" applyFont="1" applyFill="1" applyBorder="1" applyAlignment="1" applyProtection="1">
      <alignment horizontal="center" vertical="center" wrapText="1"/>
    </xf>
    <xf numFmtId="165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4" fontId="7" fillId="2" borderId="1" xfId="0" applyNumberFormat="1" applyFont="1" applyFill="1" applyBorder="1" applyAlignment="1" applyProtection="1">
      <alignment horizontal="center" vertical="center" wrapText="1"/>
    </xf>
    <xf numFmtId="4" fontId="8" fillId="2" borderId="1" xfId="0" applyNumberFormat="1" applyFont="1" applyFill="1" applyBorder="1" applyAlignment="1" applyProtection="1">
      <alignment horizontal="center" vertical="center" wrapText="1"/>
    </xf>
    <xf numFmtId="165" fontId="8" fillId="2" borderId="1" xfId="0" applyNumberFormat="1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>
      <alignment wrapText="1"/>
    </xf>
    <xf numFmtId="0" fontId="12" fillId="2" borderId="1" xfId="7" applyFont="1" applyFill="1" applyBorder="1" applyAlignment="1">
      <alignment vertical="top" wrapText="1"/>
    </xf>
    <xf numFmtId="49" fontId="7" fillId="2" borderId="1" xfId="10" applyNumberFormat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165" fontId="7" fillId="2" borderId="1" xfId="11" applyNumberFormat="1" applyFont="1" applyFill="1" applyBorder="1" applyAlignment="1" applyProtection="1">
      <alignment horizontal="left" vertical="center" wrapText="1"/>
    </xf>
    <xf numFmtId="49" fontId="8" fillId="2" borderId="1" xfId="8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" xfId="8" applyNumberFormat="1" applyFont="1" applyFill="1" applyBorder="1" applyAlignment="1" applyProtection="1">
      <alignment horizontal="left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49" fontId="7" fillId="2" borderId="1" xfId="8" applyNumberFormat="1" applyFont="1" applyFill="1" applyBorder="1" applyAlignment="1" applyProtection="1">
      <alignment horizontal="center" vertical="center" wrapText="1"/>
    </xf>
    <xf numFmtId="0" fontId="7" fillId="2" borderId="1" xfId="8" applyNumberFormat="1" applyFont="1" applyFill="1" applyBorder="1" applyAlignment="1" applyProtection="1">
      <alignment horizontal="left" vertical="center" wrapText="1"/>
    </xf>
    <xf numFmtId="16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justify" vertical="top" wrapText="1"/>
    </xf>
    <xf numFmtId="0" fontId="6" fillId="2" borderId="0" xfId="0" applyFont="1" applyFill="1"/>
    <xf numFmtId="49" fontId="7" fillId="2" borderId="1" xfId="8" applyNumberFormat="1" applyFont="1" applyFill="1" applyBorder="1" applyAlignment="1" applyProtection="1">
      <alignment horizontal="left" vertical="center" wrapText="1"/>
    </xf>
    <xf numFmtId="165" fontId="7" fillId="2" borderId="1" xfId="8" applyNumberFormat="1" applyFont="1" applyFill="1" applyBorder="1" applyAlignment="1" applyProtection="1">
      <alignment horizontal="left" vertical="center" wrapText="1"/>
    </xf>
    <xf numFmtId="165" fontId="8" fillId="2" borderId="1" xfId="8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>
      <alignment wrapText="1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0" fontId="12" fillId="2" borderId="1" xfId="7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center" wrapText="1"/>
    </xf>
    <xf numFmtId="49" fontId="14" fillId="2" borderId="1" xfId="0" applyNumberFormat="1" applyFont="1" applyFill="1" applyBorder="1" applyAlignment="1" applyProtection="1">
      <alignment horizontal="left" wrapText="1"/>
    </xf>
    <xf numFmtId="49" fontId="10" fillId="2" borderId="1" xfId="0" applyNumberFormat="1" applyFont="1" applyFill="1" applyBorder="1" applyAlignment="1" applyProtection="1">
      <alignment horizontal="left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49" fontId="10" fillId="2" borderId="1" xfId="8" applyNumberFormat="1" applyFont="1" applyFill="1" applyBorder="1" applyAlignment="1" applyProtection="1">
      <alignment horizontal="left" wrapText="1"/>
    </xf>
    <xf numFmtId="0" fontId="10" fillId="2" borderId="1" xfId="8" applyNumberFormat="1" applyFont="1" applyFill="1" applyBorder="1" applyAlignment="1" applyProtection="1">
      <alignment horizontal="left" wrapText="1"/>
    </xf>
    <xf numFmtId="0" fontId="11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wrapText="1"/>
    </xf>
    <xf numFmtId="0" fontId="7" fillId="2" borderId="1" xfId="7" applyNumberFormat="1" applyFont="1" applyFill="1" applyBorder="1" applyAlignment="1">
      <alignment horizontal="center" vertical="center" wrapText="1"/>
    </xf>
    <xf numFmtId="0" fontId="7" fillId="2" borderId="1" xfId="7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9" fontId="10" fillId="2" borderId="1" xfId="8" applyNumberFormat="1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166" fontId="8" fillId="2" borderId="1" xfId="1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0" fontId="7" fillId="2" borderId="1" xfId="8" applyNumberFormat="1" applyFont="1" applyFill="1" applyBorder="1" applyAlignment="1" applyProtection="1">
      <alignment horizontal="left" wrapText="1"/>
    </xf>
    <xf numFmtId="49" fontId="7" fillId="2" borderId="1" xfId="8" applyNumberFormat="1" applyFont="1" applyFill="1" applyBorder="1" applyAlignment="1" applyProtection="1">
      <alignment horizontal="left" wrapText="1"/>
    </xf>
    <xf numFmtId="0" fontId="7" fillId="2" borderId="1" xfId="8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left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0" fillId="2" borderId="1" xfId="8" applyNumberFormat="1" applyFont="1" applyFill="1" applyBorder="1" applyAlignment="1" applyProtection="1">
      <alignment horizontal="left" vertical="center" wrapText="1"/>
    </xf>
    <xf numFmtId="165" fontId="10" fillId="2" borderId="1" xfId="8" applyNumberFormat="1" applyFont="1" applyFill="1" applyBorder="1" applyAlignment="1" applyProtection="1">
      <alignment horizontal="left" wrapText="1"/>
    </xf>
    <xf numFmtId="0" fontId="1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7" fillId="0" borderId="0" xfId="4" applyFont="1" applyAlignment="1">
      <alignment horizontal="right" vertical="top" wrapText="1"/>
    </xf>
    <xf numFmtId="0" fontId="8" fillId="0" borderId="0" xfId="7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166" fontId="8" fillId="2" borderId="1" xfId="9" applyNumberFormat="1" applyFont="1" applyFill="1" applyBorder="1" applyAlignment="1">
      <alignment horizontal="center"/>
    </xf>
  </cellXfs>
  <cellStyles count="12">
    <cellStyle name="Обычный" xfId="0" builtinId="0"/>
    <cellStyle name="Обычный 2" xfId="2"/>
    <cellStyle name="Обычный 3" xfId="3"/>
    <cellStyle name="Обычный_ДЧБ" xfId="1"/>
    <cellStyle name="Обычный_ДЧБ_2" xfId="8"/>
    <cellStyle name="Обычный_Лист1" xfId="7"/>
    <cellStyle name="Обычный_Лист1_1" xfId="10"/>
    <cellStyle name="Обычный_Приложение 5  доходов  2021_1" xfId="11"/>
    <cellStyle name="Стиль 1" xfId="4"/>
    <cellStyle name="Финансовый" xfId="9" builtinId="3"/>
    <cellStyle name="Финансовый 2" xfId="5"/>
    <cellStyle name="Финансовый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1"/>
  <sheetViews>
    <sheetView tabSelected="1" topLeftCell="A233" workbookViewId="0">
      <selection activeCell="E241" sqref="E241"/>
    </sheetView>
  </sheetViews>
  <sheetFormatPr defaultColWidth="8.88671875" defaultRowHeight="13.2" x14ac:dyDescent="0.25"/>
  <cols>
    <col min="1" max="1" width="4.5546875" style="1" customWidth="1"/>
    <col min="2" max="2" width="7.33203125" style="1" customWidth="1"/>
    <col min="3" max="3" width="25.88671875" style="1" customWidth="1"/>
    <col min="4" max="4" width="55.88671875" style="1" customWidth="1"/>
    <col min="5" max="5" width="16.109375" style="1" customWidth="1"/>
    <col min="6" max="6" width="8.88671875" style="1"/>
    <col min="7" max="7" width="15.6640625" style="1" customWidth="1"/>
    <col min="8" max="16384" width="8.88671875" style="1"/>
  </cols>
  <sheetData>
    <row r="1" spans="1:7" ht="89.4" customHeight="1" x14ac:dyDescent="0.3">
      <c r="A1" s="81" t="s">
        <v>455</v>
      </c>
      <c r="B1" s="82"/>
      <c r="C1" s="82"/>
      <c r="D1" s="82"/>
      <c r="E1" s="82"/>
    </row>
    <row r="3" spans="1:7" ht="63.6" customHeight="1" x14ac:dyDescent="0.25">
      <c r="A3" s="83" t="s">
        <v>349</v>
      </c>
      <c r="B3" s="83"/>
      <c r="C3" s="83"/>
      <c r="D3" s="83"/>
      <c r="E3" s="83"/>
    </row>
    <row r="4" spans="1:7" ht="16.2" customHeight="1" x14ac:dyDescent="0.25">
      <c r="B4" s="2"/>
      <c r="C4" s="2"/>
      <c r="D4" s="2"/>
      <c r="E4" s="2"/>
    </row>
    <row r="5" spans="1:7" ht="24" customHeight="1" x14ac:dyDescent="0.25">
      <c r="B5" s="84" t="s">
        <v>339</v>
      </c>
      <c r="C5" s="84"/>
      <c r="D5" s="84"/>
      <c r="E5" s="84"/>
    </row>
    <row r="6" spans="1:7" ht="18" customHeight="1" x14ac:dyDescent="0.3">
      <c r="B6" s="3"/>
      <c r="C6" s="3"/>
      <c r="D6" s="3"/>
      <c r="E6" s="4" t="s">
        <v>251</v>
      </c>
    </row>
    <row r="7" spans="1:7" ht="16.95" customHeight="1" x14ac:dyDescent="0.25">
      <c r="A7" s="85" t="s">
        <v>169</v>
      </c>
      <c r="B7" s="87" t="s">
        <v>0</v>
      </c>
      <c r="C7" s="87" t="s">
        <v>41</v>
      </c>
      <c r="D7" s="87" t="s">
        <v>170</v>
      </c>
      <c r="E7" s="88" t="s">
        <v>336</v>
      </c>
    </row>
    <row r="8" spans="1:7" ht="22.8" customHeight="1" x14ac:dyDescent="0.25">
      <c r="A8" s="86"/>
      <c r="B8" s="87"/>
      <c r="C8" s="87"/>
      <c r="D8" s="87"/>
      <c r="E8" s="88"/>
    </row>
    <row r="9" spans="1:7" ht="13.8" x14ac:dyDescent="0.25">
      <c r="A9" s="62">
        <v>1</v>
      </c>
      <c r="B9" s="61" t="s">
        <v>248</v>
      </c>
      <c r="C9" s="61" t="s">
        <v>249</v>
      </c>
      <c r="D9" s="61" t="s">
        <v>250</v>
      </c>
      <c r="E9" s="63">
        <v>5</v>
      </c>
    </row>
    <row r="10" spans="1:7" ht="15.6" x14ac:dyDescent="0.25">
      <c r="A10" s="5">
        <f>A9+1</f>
        <v>2</v>
      </c>
      <c r="B10" s="6" t="s">
        <v>43</v>
      </c>
      <c r="C10" s="6" t="s">
        <v>44</v>
      </c>
      <c r="D10" s="7" t="s">
        <v>2</v>
      </c>
      <c r="E10" s="8">
        <f>E11+E28+E40+E52+E60+E65+E78+E91+E97+E101+E129</f>
        <v>1064757.05</v>
      </c>
    </row>
    <row r="11" spans="1:7" ht="15.6" x14ac:dyDescent="0.25">
      <c r="A11" s="5">
        <f t="shared" ref="A11:A74" si="0">A10+1</f>
        <v>3</v>
      </c>
      <c r="B11" s="6" t="s">
        <v>43</v>
      </c>
      <c r="C11" s="6" t="s">
        <v>45</v>
      </c>
      <c r="D11" s="7" t="s">
        <v>7</v>
      </c>
      <c r="E11" s="8">
        <f>E12+E15</f>
        <v>817943.76545000006</v>
      </c>
      <c r="G11" s="11"/>
    </row>
    <row r="12" spans="1:7" ht="15.6" x14ac:dyDescent="0.25">
      <c r="A12" s="5">
        <f t="shared" si="0"/>
        <v>4</v>
      </c>
      <c r="B12" s="6" t="s">
        <v>43</v>
      </c>
      <c r="C12" s="6" t="s">
        <v>46</v>
      </c>
      <c r="D12" s="7" t="s">
        <v>8</v>
      </c>
      <c r="E12" s="8">
        <f>E14</f>
        <v>455523.56544999999</v>
      </c>
    </row>
    <row r="13" spans="1:7" ht="46.8" x14ac:dyDescent="0.25">
      <c r="A13" s="5">
        <f t="shared" si="0"/>
        <v>5</v>
      </c>
      <c r="B13" s="9" t="s">
        <v>43</v>
      </c>
      <c r="C13" s="9" t="s">
        <v>48</v>
      </c>
      <c r="D13" s="10" t="s">
        <v>49</v>
      </c>
      <c r="E13" s="8">
        <f>E14</f>
        <v>455523.56544999999</v>
      </c>
    </row>
    <row r="14" spans="1:7" ht="66.599999999999994" customHeight="1" x14ac:dyDescent="0.25">
      <c r="A14" s="5">
        <f t="shared" si="0"/>
        <v>6</v>
      </c>
      <c r="B14" s="9" t="s">
        <v>6</v>
      </c>
      <c r="C14" s="9" t="s">
        <v>47</v>
      </c>
      <c r="D14" s="10" t="s">
        <v>9</v>
      </c>
      <c r="E14" s="12">
        <f>452407.3+3116.26545</f>
        <v>455523.56544999999</v>
      </c>
    </row>
    <row r="15" spans="1:7" ht="15.6" x14ac:dyDescent="0.25">
      <c r="A15" s="5">
        <f t="shared" si="0"/>
        <v>7</v>
      </c>
      <c r="B15" s="6" t="s">
        <v>43</v>
      </c>
      <c r="C15" s="6" t="s">
        <v>50</v>
      </c>
      <c r="D15" s="7" t="s">
        <v>10</v>
      </c>
      <c r="E15" s="8">
        <f>SUM(E16:E27)</f>
        <v>362420.2</v>
      </c>
    </row>
    <row r="16" spans="1:7" ht="76.95" customHeight="1" x14ac:dyDescent="0.25">
      <c r="A16" s="5">
        <f t="shared" si="0"/>
        <v>8</v>
      </c>
      <c r="B16" s="9" t="s">
        <v>6</v>
      </c>
      <c r="C16" s="9" t="s">
        <v>51</v>
      </c>
      <c r="D16" s="13" t="s">
        <v>42</v>
      </c>
      <c r="E16" s="12">
        <v>234270</v>
      </c>
    </row>
    <row r="17" spans="1:5" ht="96.6" customHeight="1" x14ac:dyDescent="0.25">
      <c r="A17" s="5">
        <f t="shared" si="0"/>
        <v>9</v>
      </c>
      <c r="B17" s="9" t="s">
        <v>6</v>
      </c>
      <c r="C17" s="9" t="s">
        <v>52</v>
      </c>
      <c r="D17" s="13" t="s">
        <v>55</v>
      </c>
      <c r="E17" s="12">
        <f>1412.2+168.1+35.9</f>
        <v>1616.2</v>
      </c>
    </row>
    <row r="18" spans="1:5" ht="46.8" x14ac:dyDescent="0.25">
      <c r="A18" s="5">
        <f t="shared" si="0"/>
        <v>10</v>
      </c>
      <c r="B18" s="9" t="s">
        <v>6</v>
      </c>
      <c r="C18" s="9" t="s">
        <v>53</v>
      </c>
      <c r="D18" s="10" t="s">
        <v>11</v>
      </c>
      <c r="E18" s="12">
        <v>5761.2</v>
      </c>
    </row>
    <row r="19" spans="1:5" ht="94.95" customHeight="1" x14ac:dyDescent="0.25">
      <c r="A19" s="5">
        <f t="shared" si="0"/>
        <v>11</v>
      </c>
      <c r="B19" s="9" t="s">
        <v>6</v>
      </c>
      <c r="C19" s="9" t="s">
        <v>54</v>
      </c>
      <c r="D19" s="13" t="s">
        <v>56</v>
      </c>
      <c r="E19" s="12">
        <v>12250.7</v>
      </c>
    </row>
    <row r="20" spans="1:5" ht="109.2" x14ac:dyDescent="0.25">
      <c r="A20" s="5">
        <f t="shared" si="0"/>
        <v>12</v>
      </c>
      <c r="B20" s="9" t="s">
        <v>6</v>
      </c>
      <c r="C20" s="9" t="s">
        <v>58</v>
      </c>
      <c r="D20" s="14" t="s">
        <v>57</v>
      </c>
      <c r="E20" s="12">
        <v>4794.1000000000004</v>
      </c>
    </row>
    <row r="21" spans="1:5" ht="91.95" customHeight="1" x14ac:dyDescent="0.25">
      <c r="A21" s="5">
        <f t="shared" si="0"/>
        <v>13</v>
      </c>
      <c r="B21" s="9" t="s">
        <v>6</v>
      </c>
      <c r="C21" s="9" t="s">
        <v>295</v>
      </c>
      <c r="D21" s="14" t="s">
        <v>296</v>
      </c>
      <c r="E21" s="15">
        <v>1266.0999999999999</v>
      </c>
    </row>
    <row r="22" spans="1:5" ht="124.8" x14ac:dyDescent="0.25">
      <c r="A22" s="5">
        <f t="shared" si="0"/>
        <v>14</v>
      </c>
      <c r="B22" s="9" t="s">
        <v>6</v>
      </c>
      <c r="C22" s="9" t="s">
        <v>309</v>
      </c>
      <c r="D22" s="14" t="s">
        <v>310</v>
      </c>
      <c r="E22" s="15">
        <v>5262.5</v>
      </c>
    </row>
    <row r="23" spans="1:5" ht="358.8" x14ac:dyDescent="0.25">
      <c r="A23" s="5">
        <f t="shared" si="0"/>
        <v>15</v>
      </c>
      <c r="B23" s="9" t="s">
        <v>6</v>
      </c>
      <c r="C23" s="9" t="s">
        <v>311</v>
      </c>
      <c r="D23" s="14" t="s">
        <v>312</v>
      </c>
      <c r="E23" s="15">
        <v>3135.8</v>
      </c>
    </row>
    <row r="24" spans="1:5" ht="339.6" customHeight="1" x14ac:dyDescent="0.25">
      <c r="A24" s="5">
        <f t="shared" si="0"/>
        <v>16</v>
      </c>
      <c r="B24" s="9" t="s">
        <v>6</v>
      </c>
      <c r="C24" s="9" t="s">
        <v>313</v>
      </c>
      <c r="D24" s="14" t="s">
        <v>317</v>
      </c>
      <c r="E24" s="15">
        <v>272.3</v>
      </c>
    </row>
    <row r="25" spans="1:5" ht="204" customHeight="1" x14ac:dyDescent="0.25">
      <c r="A25" s="5">
        <f t="shared" si="0"/>
        <v>17</v>
      </c>
      <c r="B25" s="9" t="s">
        <v>6</v>
      </c>
      <c r="C25" s="9" t="s">
        <v>314</v>
      </c>
      <c r="D25" s="14" t="s">
        <v>318</v>
      </c>
      <c r="E25" s="15">
        <v>2067.8000000000002</v>
      </c>
    </row>
    <row r="26" spans="1:5" ht="62.4" x14ac:dyDescent="0.25">
      <c r="A26" s="5">
        <f t="shared" si="0"/>
        <v>18</v>
      </c>
      <c r="B26" s="9" t="s">
        <v>6</v>
      </c>
      <c r="C26" s="9" t="s">
        <v>315</v>
      </c>
      <c r="D26" s="14" t="s">
        <v>319</v>
      </c>
      <c r="E26" s="15">
        <v>91392.7</v>
      </c>
    </row>
    <row r="27" spans="1:5" ht="78" x14ac:dyDescent="0.25">
      <c r="A27" s="5">
        <f t="shared" si="0"/>
        <v>19</v>
      </c>
      <c r="B27" s="9" t="s">
        <v>6</v>
      </c>
      <c r="C27" s="9" t="s">
        <v>316</v>
      </c>
      <c r="D27" s="14" t="s">
        <v>320</v>
      </c>
      <c r="E27" s="15">
        <v>330.8</v>
      </c>
    </row>
    <row r="28" spans="1:5" ht="46.8" x14ac:dyDescent="0.25">
      <c r="A28" s="5">
        <f t="shared" si="0"/>
        <v>20</v>
      </c>
      <c r="B28" s="6" t="s">
        <v>43</v>
      </c>
      <c r="C28" s="6" t="s">
        <v>59</v>
      </c>
      <c r="D28" s="7" t="s">
        <v>5</v>
      </c>
      <c r="E28" s="8">
        <f>E29+E38</f>
        <v>5612.6999999999989</v>
      </c>
    </row>
    <row r="29" spans="1:5" ht="40.950000000000003" customHeight="1" x14ac:dyDescent="0.25">
      <c r="A29" s="5">
        <f t="shared" si="0"/>
        <v>21</v>
      </c>
      <c r="B29" s="6" t="s">
        <v>43</v>
      </c>
      <c r="C29" s="6" t="s">
        <v>325</v>
      </c>
      <c r="D29" s="7" t="s">
        <v>326</v>
      </c>
      <c r="E29" s="16">
        <f>E30+E32+E34+E36</f>
        <v>4472.6999999999989</v>
      </c>
    </row>
    <row r="30" spans="1:5" ht="94.2" customHeight="1" x14ac:dyDescent="0.25">
      <c r="A30" s="5">
        <f t="shared" si="0"/>
        <v>22</v>
      </c>
      <c r="B30" s="9" t="s">
        <v>43</v>
      </c>
      <c r="C30" s="9" t="s">
        <v>64</v>
      </c>
      <c r="D30" s="10" t="s">
        <v>65</v>
      </c>
      <c r="E30" s="12">
        <f>E31</f>
        <v>2316.6999999999998</v>
      </c>
    </row>
    <row r="31" spans="1:5" ht="125.4" customHeight="1" x14ac:dyDescent="0.25">
      <c r="A31" s="5">
        <f t="shared" si="0"/>
        <v>23</v>
      </c>
      <c r="B31" s="9" t="s">
        <v>6</v>
      </c>
      <c r="C31" s="9" t="s">
        <v>60</v>
      </c>
      <c r="D31" s="13" t="s">
        <v>66</v>
      </c>
      <c r="E31" s="12">
        <v>2316.6999999999998</v>
      </c>
    </row>
    <row r="32" spans="1:5" ht="109.2" x14ac:dyDescent="0.25">
      <c r="A32" s="5">
        <f t="shared" si="0"/>
        <v>24</v>
      </c>
      <c r="B32" s="9" t="s">
        <v>43</v>
      </c>
      <c r="C32" s="9" t="s">
        <v>67</v>
      </c>
      <c r="D32" s="13" t="s">
        <v>68</v>
      </c>
      <c r="E32" s="12">
        <f>E33</f>
        <v>11</v>
      </c>
    </row>
    <row r="33" spans="1:5" ht="134.4" customHeight="1" x14ac:dyDescent="0.25">
      <c r="A33" s="5">
        <f t="shared" si="0"/>
        <v>25</v>
      </c>
      <c r="B33" s="9" t="s">
        <v>6</v>
      </c>
      <c r="C33" s="9" t="s">
        <v>61</v>
      </c>
      <c r="D33" s="13" t="s">
        <v>69</v>
      </c>
      <c r="E33" s="12">
        <v>11</v>
      </c>
    </row>
    <row r="34" spans="1:5" ht="93.6" x14ac:dyDescent="0.25">
      <c r="A34" s="5">
        <f t="shared" si="0"/>
        <v>26</v>
      </c>
      <c r="B34" s="9" t="s">
        <v>43</v>
      </c>
      <c r="C34" s="9" t="s">
        <v>70</v>
      </c>
      <c r="D34" s="13" t="s">
        <v>71</v>
      </c>
      <c r="E34" s="12">
        <f>E35</f>
        <v>2316.1</v>
      </c>
    </row>
    <row r="35" spans="1:5" ht="127.2" customHeight="1" x14ac:dyDescent="0.25">
      <c r="A35" s="5">
        <f t="shared" si="0"/>
        <v>27</v>
      </c>
      <c r="B35" s="9" t="s">
        <v>6</v>
      </c>
      <c r="C35" s="9" t="s">
        <v>62</v>
      </c>
      <c r="D35" s="13" t="s">
        <v>72</v>
      </c>
      <c r="E35" s="12">
        <v>2316.1</v>
      </c>
    </row>
    <row r="36" spans="1:5" ht="93.6" x14ac:dyDescent="0.25">
      <c r="A36" s="5">
        <f t="shared" si="0"/>
        <v>28</v>
      </c>
      <c r="B36" s="9" t="s">
        <v>43</v>
      </c>
      <c r="C36" s="9" t="s">
        <v>73</v>
      </c>
      <c r="D36" s="13" t="s">
        <v>74</v>
      </c>
      <c r="E36" s="12">
        <f>E37</f>
        <v>-171.1</v>
      </c>
    </row>
    <row r="37" spans="1:5" ht="106.95" customHeight="1" x14ac:dyDescent="0.25">
      <c r="A37" s="5">
        <f t="shared" si="0"/>
        <v>29</v>
      </c>
      <c r="B37" s="9" t="s">
        <v>6</v>
      </c>
      <c r="C37" s="9" t="s">
        <v>63</v>
      </c>
      <c r="D37" s="13" t="s">
        <v>75</v>
      </c>
      <c r="E37" s="12">
        <v>-171.1</v>
      </c>
    </row>
    <row r="38" spans="1:5" ht="15.6" x14ac:dyDescent="0.25">
      <c r="A38" s="5">
        <f t="shared" si="0"/>
        <v>30</v>
      </c>
      <c r="B38" s="6" t="s">
        <v>43</v>
      </c>
      <c r="C38" s="6" t="s">
        <v>324</v>
      </c>
      <c r="D38" s="17" t="s">
        <v>322</v>
      </c>
      <c r="E38" s="8">
        <f>E39</f>
        <v>1140</v>
      </c>
    </row>
    <row r="39" spans="1:5" ht="46.8" x14ac:dyDescent="0.25">
      <c r="A39" s="5">
        <f t="shared" si="0"/>
        <v>31</v>
      </c>
      <c r="B39" s="9" t="s">
        <v>6</v>
      </c>
      <c r="C39" s="9" t="s">
        <v>323</v>
      </c>
      <c r="D39" s="13" t="s">
        <v>321</v>
      </c>
      <c r="E39" s="12">
        <v>1140</v>
      </c>
    </row>
    <row r="40" spans="1:5" ht="15.6" x14ac:dyDescent="0.25">
      <c r="A40" s="5">
        <f t="shared" si="0"/>
        <v>32</v>
      </c>
      <c r="B40" s="9" t="s">
        <v>43</v>
      </c>
      <c r="C40" s="6" t="s">
        <v>77</v>
      </c>
      <c r="D40" s="7" t="s">
        <v>12</v>
      </c>
      <c r="E40" s="8">
        <f>E41+E46+E50+E48</f>
        <v>113655.9</v>
      </c>
    </row>
    <row r="41" spans="1:5" ht="31.2" x14ac:dyDescent="0.25">
      <c r="A41" s="5">
        <f t="shared" si="0"/>
        <v>33</v>
      </c>
      <c r="B41" s="9" t="s">
        <v>43</v>
      </c>
      <c r="C41" s="9" t="s">
        <v>78</v>
      </c>
      <c r="D41" s="10" t="s">
        <v>76</v>
      </c>
      <c r="E41" s="12">
        <f>E42+E44</f>
        <v>99991</v>
      </c>
    </row>
    <row r="42" spans="1:5" ht="31.2" x14ac:dyDescent="0.25">
      <c r="A42" s="5">
        <f t="shared" si="0"/>
        <v>34</v>
      </c>
      <c r="B42" s="9" t="s">
        <v>43</v>
      </c>
      <c r="C42" s="9" t="s">
        <v>81</v>
      </c>
      <c r="D42" s="10" t="s">
        <v>13</v>
      </c>
      <c r="E42" s="12">
        <f>E43</f>
        <v>84267</v>
      </c>
    </row>
    <row r="43" spans="1:5" ht="31.2" x14ac:dyDescent="0.25">
      <c r="A43" s="5">
        <f t="shared" si="0"/>
        <v>35</v>
      </c>
      <c r="B43" s="9" t="s">
        <v>6</v>
      </c>
      <c r="C43" s="9" t="s">
        <v>79</v>
      </c>
      <c r="D43" s="10" t="s">
        <v>13</v>
      </c>
      <c r="E43" s="12">
        <v>84267</v>
      </c>
    </row>
    <row r="44" spans="1:5" ht="46.8" x14ac:dyDescent="0.25">
      <c r="A44" s="5">
        <f t="shared" si="0"/>
        <v>36</v>
      </c>
      <c r="B44" s="9" t="s">
        <v>43</v>
      </c>
      <c r="C44" s="9" t="s">
        <v>82</v>
      </c>
      <c r="D44" s="10" t="s">
        <v>83</v>
      </c>
      <c r="E44" s="12">
        <f>E45</f>
        <v>15724</v>
      </c>
    </row>
    <row r="45" spans="1:5" ht="78" x14ac:dyDescent="0.25">
      <c r="A45" s="5">
        <f t="shared" si="0"/>
        <v>37</v>
      </c>
      <c r="B45" s="9" t="s">
        <v>6</v>
      </c>
      <c r="C45" s="9" t="s">
        <v>80</v>
      </c>
      <c r="D45" s="10" t="s">
        <v>14</v>
      </c>
      <c r="E45" s="12">
        <v>15724</v>
      </c>
    </row>
    <row r="46" spans="1:5" ht="31.2" x14ac:dyDescent="0.25">
      <c r="A46" s="5">
        <f t="shared" si="0"/>
        <v>38</v>
      </c>
      <c r="B46" s="9" t="s">
        <v>43</v>
      </c>
      <c r="C46" s="9" t="s">
        <v>85</v>
      </c>
      <c r="D46" s="10" t="s">
        <v>15</v>
      </c>
      <c r="E46" s="12">
        <f>E47</f>
        <v>3</v>
      </c>
    </row>
    <row r="47" spans="1:5" ht="31.2" x14ac:dyDescent="0.25">
      <c r="A47" s="5">
        <f t="shared" si="0"/>
        <v>39</v>
      </c>
      <c r="B47" s="9" t="s">
        <v>6</v>
      </c>
      <c r="C47" s="9" t="s">
        <v>84</v>
      </c>
      <c r="D47" s="10" t="s">
        <v>15</v>
      </c>
      <c r="E47" s="12">
        <v>3</v>
      </c>
    </row>
    <row r="48" spans="1:5" ht="15.6" x14ac:dyDescent="0.25">
      <c r="A48" s="5">
        <f t="shared" si="0"/>
        <v>40</v>
      </c>
      <c r="B48" s="9" t="s">
        <v>43</v>
      </c>
      <c r="C48" s="9" t="s">
        <v>297</v>
      </c>
      <c r="D48" s="10" t="s">
        <v>298</v>
      </c>
      <c r="E48" s="12">
        <f>E49</f>
        <v>0</v>
      </c>
    </row>
    <row r="49" spans="1:5" ht="15.6" x14ac:dyDescent="0.25">
      <c r="A49" s="5">
        <f t="shared" si="0"/>
        <v>41</v>
      </c>
      <c r="B49" s="9" t="s">
        <v>6</v>
      </c>
      <c r="C49" s="9" t="s">
        <v>297</v>
      </c>
      <c r="D49" s="10" t="s">
        <v>298</v>
      </c>
      <c r="E49" s="12">
        <v>0</v>
      </c>
    </row>
    <row r="50" spans="1:5" ht="31.2" x14ac:dyDescent="0.25">
      <c r="A50" s="5">
        <f t="shared" si="0"/>
        <v>42</v>
      </c>
      <c r="B50" s="9" t="s">
        <v>43</v>
      </c>
      <c r="C50" s="9" t="s">
        <v>86</v>
      </c>
      <c r="D50" s="10" t="s">
        <v>87</v>
      </c>
      <c r="E50" s="12">
        <f>E51</f>
        <v>13661.9</v>
      </c>
    </row>
    <row r="51" spans="1:5" ht="46.8" x14ac:dyDescent="0.25">
      <c r="A51" s="5">
        <f t="shared" si="0"/>
        <v>43</v>
      </c>
      <c r="B51" s="9" t="s">
        <v>6</v>
      </c>
      <c r="C51" s="9" t="s">
        <v>88</v>
      </c>
      <c r="D51" s="10" t="s">
        <v>16</v>
      </c>
      <c r="E51" s="12">
        <v>13661.9</v>
      </c>
    </row>
    <row r="52" spans="1:5" ht="15.6" x14ac:dyDescent="0.25">
      <c r="A52" s="5">
        <f t="shared" si="0"/>
        <v>44</v>
      </c>
      <c r="B52" s="9" t="s">
        <v>43</v>
      </c>
      <c r="C52" s="6" t="s">
        <v>89</v>
      </c>
      <c r="D52" s="7" t="s">
        <v>17</v>
      </c>
      <c r="E52" s="8">
        <f>E53+E55</f>
        <v>51901.9</v>
      </c>
    </row>
    <row r="53" spans="1:5" ht="15.6" x14ac:dyDescent="0.25">
      <c r="A53" s="5">
        <f t="shared" si="0"/>
        <v>45</v>
      </c>
      <c r="B53" s="9" t="s">
        <v>43</v>
      </c>
      <c r="C53" s="9" t="s">
        <v>92</v>
      </c>
      <c r="D53" s="10" t="s">
        <v>91</v>
      </c>
      <c r="E53" s="12">
        <f>E54</f>
        <v>17002</v>
      </c>
    </row>
    <row r="54" spans="1:5" ht="46.8" x14ac:dyDescent="0.25">
      <c r="A54" s="5">
        <f t="shared" si="0"/>
        <v>46</v>
      </c>
      <c r="B54" s="9" t="s">
        <v>6</v>
      </c>
      <c r="C54" s="9" t="s">
        <v>90</v>
      </c>
      <c r="D54" s="10" t="s">
        <v>18</v>
      </c>
      <c r="E54" s="12">
        <v>17002</v>
      </c>
    </row>
    <row r="55" spans="1:5" ht="37.950000000000003" customHeight="1" x14ac:dyDescent="0.25">
      <c r="A55" s="5">
        <f t="shared" si="0"/>
        <v>47</v>
      </c>
      <c r="B55" s="9" t="s">
        <v>43</v>
      </c>
      <c r="C55" s="9" t="s">
        <v>94</v>
      </c>
      <c r="D55" s="10" t="s">
        <v>93</v>
      </c>
      <c r="E55" s="12">
        <f>E56+E58</f>
        <v>34899.9</v>
      </c>
    </row>
    <row r="56" spans="1:5" ht="15.6" x14ac:dyDescent="0.25">
      <c r="A56" s="5">
        <f t="shared" si="0"/>
        <v>48</v>
      </c>
      <c r="B56" s="9" t="s">
        <v>43</v>
      </c>
      <c r="C56" s="9" t="s">
        <v>96</v>
      </c>
      <c r="D56" s="10" t="s">
        <v>97</v>
      </c>
      <c r="E56" s="12">
        <f>E57</f>
        <v>21990.3</v>
      </c>
    </row>
    <row r="57" spans="1:5" ht="46.8" x14ac:dyDescent="0.25">
      <c r="A57" s="5">
        <f t="shared" si="0"/>
        <v>49</v>
      </c>
      <c r="B57" s="9" t="s">
        <v>6</v>
      </c>
      <c r="C57" s="9" t="s">
        <v>95</v>
      </c>
      <c r="D57" s="10" t="s">
        <v>19</v>
      </c>
      <c r="E57" s="12">
        <v>21990.3</v>
      </c>
    </row>
    <row r="58" spans="1:5" ht="15.6" x14ac:dyDescent="0.25">
      <c r="A58" s="5">
        <f t="shared" si="0"/>
        <v>50</v>
      </c>
      <c r="B58" s="9" t="s">
        <v>43</v>
      </c>
      <c r="C58" s="9" t="s">
        <v>98</v>
      </c>
      <c r="D58" s="10" t="s">
        <v>99</v>
      </c>
      <c r="E58" s="12">
        <f>E59</f>
        <v>12909.6</v>
      </c>
    </row>
    <row r="59" spans="1:5" ht="46.8" x14ac:dyDescent="0.25">
      <c r="A59" s="5">
        <f t="shared" si="0"/>
        <v>51</v>
      </c>
      <c r="B59" s="9" t="s">
        <v>6</v>
      </c>
      <c r="C59" s="9" t="s">
        <v>100</v>
      </c>
      <c r="D59" s="10" t="s">
        <v>20</v>
      </c>
      <c r="E59" s="12">
        <v>12909.6</v>
      </c>
    </row>
    <row r="60" spans="1:5" ht="15.6" x14ac:dyDescent="0.25">
      <c r="A60" s="5">
        <f t="shared" si="0"/>
        <v>52</v>
      </c>
      <c r="B60" s="9" t="s">
        <v>43</v>
      </c>
      <c r="C60" s="6" t="s">
        <v>101</v>
      </c>
      <c r="D60" s="7" t="s">
        <v>21</v>
      </c>
      <c r="E60" s="8">
        <f>E61+E63</f>
        <v>18074</v>
      </c>
    </row>
    <row r="61" spans="1:5" ht="31.2" x14ac:dyDescent="0.25">
      <c r="A61" s="5">
        <f t="shared" si="0"/>
        <v>53</v>
      </c>
      <c r="B61" s="9" t="s">
        <v>43</v>
      </c>
      <c r="C61" s="9" t="s">
        <v>104</v>
      </c>
      <c r="D61" s="10" t="s">
        <v>103</v>
      </c>
      <c r="E61" s="12">
        <f>E62</f>
        <v>18049</v>
      </c>
    </row>
    <row r="62" spans="1:5" ht="46.8" x14ac:dyDescent="0.25">
      <c r="A62" s="5">
        <f t="shared" si="0"/>
        <v>54</v>
      </c>
      <c r="B62" s="9" t="s">
        <v>6</v>
      </c>
      <c r="C62" s="9" t="s">
        <v>102</v>
      </c>
      <c r="D62" s="10" t="s">
        <v>22</v>
      </c>
      <c r="E62" s="12">
        <v>18049</v>
      </c>
    </row>
    <row r="63" spans="1:5" ht="46.8" x14ac:dyDescent="0.25">
      <c r="A63" s="5">
        <f t="shared" si="0"/>
        <v>55</v>
      </c>
      <c r="B63" s="9" t="s">
        <v>43</v>
      </c>
      <c r="C63" s="9" t="s">
        <v>105</v>
      </c>
      <c r="D63" s="10" t="s">
        <v>106</v>
      </c>
      <c r="E63" s="12">
        <f>E64</f>
        <v>25</v>
      </c>
    </row>
    <row r="64" spans="1:5" ht="31.2" x14ac:dyDescent="0.25">
      <c r="A64" s="5">
        <f t="shared" si="0"/>
        <v>56</v>
      </c>
      <c r="B64" s="9" t="s">
        <v>24</v>
      </c>
      <c r="C64" s="9" t="s">
        <v>252</v>
      </c>
      <c r="D64" s="10" t="s">
        <v>253</v>
      </c>
      <c r="E64" s="12">
        <v>25</v>
      </c>
    </row>
    <row r="65" spans="1:5" ht="46.8" x14ac:dyDescent="0.25">
      <c r="A65" s="5">
        <f t="shared" si="0"/>
        <v>57</v>
      </c>
      <c r="B65" s="6" t="s">
        <v>43</v>
      </c>
      <c r="C65" s="6" t="s">
        <v>107</v>
      </c>
      <c r="D65" s="7" t="s">
        <v>25</v>
      </c>
      <c r="E65" s="8">
        <f>E66+E71</f>
        <v>40086.590000000004</v>
      </c>
    </row>
    <row r="66" spans="1:5" ht="76.95" customHeight="1" x14ac:dyDescent="0.25">
      <c r="A66" s="5">
        <f t="shared" si="0"/>
        <v>58</v>
      </c>
      <c r="B66" s="9" t="s">
        <v>43</v>
      </c>
      <c r="C66" s="9" t="s">
        <v>110</v>
      </c>
      <c r="D66" s="14" t="s">
        <v>109</v>
      </c>
      <c r="E66" s="12">
        <f>E67+E68+E70+E69</f>
        <v>37094.69</v>
      </c>
    </row>
    <row r="67" spans="1:5" ht="38.4" customHeight="1" x14ac:dyDescent="0.25">
      <c r="A67" s="5">
        <f t="shared" si="0"/>
        <v>59</v>
      </c>
      <c r="B67" s="9" t="s">
        <v>24</v>
      </c>
      <c r="C67" s="9" t="s">
        <v>108</v>
      </c>
      <c r="D67" s="13" t="s">
        <v>111</v>
      </c>
      <c r="E67" s="12">
        <v>1458.617</v>
      </c>
    </row>
    <row r="68" spans="1:5" ht="76.2" customHeight="1" x14ac:dyDescent="0.25">
      <c r="A68" s="5">
        <f t="shared" si="0"/>
        <v>60</v>
      </c>
      <c r="B68" s="9" t="s">
        <v>24</v>
      </c>
      <c r="C68" s="9" t="s">
        <v>112</v>
      </c>
      <c r="D68" s="10" t="s">
        <v>26</v>
      </c>
      <c r="E68" s="12">
        <v>34838.233</v>
      </c>
    </row>
    <row r="69" spans="1:5" ht="69" x14ac:dyDescent="0.25">
      <c r="A69" s="5">
        <f t="shared" si="0"/>
        <v>61</v>
      </c>
      <c r="B69" s="9" t="s">
        <v>267</v>
      </c>
      <c r="C69" s="9" t="s">
        <v>350</v>
      </c>
      <c r="D69" s="40" t="s">
        <v>351</v>
      </c>
      <c r="E69" s="12">
        <v>72.540000000000006</v>
      </c>
    </row>
    <row r="70" spans="1:5" ht="46.8" x14ac:dyDescent="0.25">
      <c r="A70" s="5">
        <f t="shared" si="0"/>
        <v>62</v>
      </c>
      <c r="B70" s="9" t="s">
        <v>24</v>
      </c>
      <c r="C70" s="9" t="s">
        <v>113</v>
      </c>
      <c r="D70" s="10" t="s">
        <v>27</v>
      </c>
      <c r="E70" s="12">
        <v>725.3</v>
      </c>
    </row>
    <row r="71" spans="1:5" ht="93.6" x14ac:dyDescent="0.25">
      <c r="A71" s="5">
        <f t="shared" si="0"/>
        <v>63</v>
      </c>
      <c r="B71" s="9" t="s">
        <v>43</v>
      </c>
      <c r="C71" s="9" t="s">
        <v>116</v>
      </c>
      <c r="D71" s="14" t="s">
        <v>115</v>
      </c>
      <c r="E71" s="12">
        <f>E72+E75</f>
        <v>2991.9</v>
      </c>
    </row>
    <row r="72" spans="1:5" ht="93.6" x14ac:dyDescent="0.25">
      <c r="A72" s="5">
        <f t="shared" si="0"/>
        <v>64</v>
      </c>
      <c r="B72" s="9" t="s">
        <v>43</v>
      </c>
      <c r="C72" s="9" t="s">
        <v>123</v>
      </c>
      <c r="D72" s="10" t="s">
        <v>28</v>
      </c>
      <c r="E72" s="12">
        <f>E73+E74</f>
        <v>1624.7</v>
      </c>
    </row>
    <row r="73" spans="1:5" ht="93.6" x14ac:dyDescent="0.25">
      <c r="A73" s="5">
        <f t="shared" si="0"/>
        <v>65</v>
      </c>
      <c r="B73" s="9" t="s">
        <v>24</v>
      </c>
      <c r="C73" s="9" t="s">
        <v>114</v>
      </c>
      <c r="D73" s="10" t="s">
        <v>28</v>
      </c>
      <c r="E73" s="12">
        <v>179.7</v>
      </c>
    </row>
    <row r="74" spans="1:5" ht="90.6" customHeight="1" x14ac:dyDescent="0.25">
      <c r="A74" s="5">
        <f t="shared" si="0"/>
        <v>66</v>
      </c>
      <c r="B74" s="9" t="s">
        <v>267</v>
      </c>
      <c r="C74" s="9" t="s">
        <v>114</v>
      </c>
      <c r="D74" s="10" t="s">
        <v>28</v>
      </c>
      <c r="E74" s="12">
        <v>1445</v>
      </c>
    </row>
    <row r="75" spans="1:5" ht="123.6" customHeight="1" x14ac:dyDescent="0.25">
      <c r="A75" s="5">
        <f t="shared" ref="A75:A138" si="1">A74+1</f>
        <v>67</v>
      </c>
      <c r="B75" s="9" t="s">
        <v>43</v>
      </c>
      <c r="C75" s="9" t="s">
        <v>119</v>
      </c>
      <c r="D75" s="14" t="s">
        <v>118</v>
      </c>
      <c r="E75" s="12">
        <f>E76+E77</f>
        <v>1367.2</v>
      </c>
    </row>
    <row r="76" spans="1:5" ht="108" customHeight="1" x14ac:dyDescent="0.25">
      <c r="A76" s="5">
        <f t="shared" si="1"/>
        <v>68</v>
      </c>
      <c r="B76" s="9" t="s">
        <v>24</v>
      </c>
      <c r="C76" s="9" t="s">
        <v>117</v>
      </c>
      <c r="D76" s="13" t="s">
        <v>120</v>
      </c>
      <c r="E76" s="12">
        <v>960.2</v>
      </c>
    </row>
    <row r="77" spans="1:5" ht="118.2" customHeight="1" x14ac:dyDescent="0.25">
      <c r="A77" s="5">
        <f t="shared" si="1"/>
        <v>69</v>
      </c>
      <c r="B77" s="9" t="s">
        <v>24</v>
      </c>
      <c r="C77" s="9" t="s">
        <v>121</v>
      </c>
      <c r="D77" s="13" t="s">
        <v>122</v>
      </c>
      <c r="E77" s="12">
        <v>407</v>
      </c>
    </row>
    <row r="78" spans="1:5" ht="31.2" x14ac:dyDescent="0.25">
      <c r="A78" s="5">
        <f t="shared" si="1"/>
        <v>70</v>
      </c>
      <c r="B78" s="6" t="s">
        <v>43</v>
      </c>
      <c r="C78" s="6" t="s">
        <v>124</v>
      </c>
      <c r="D78" s="7" t="s">
        <v>29</v>
      </c>
      <c r="E78" s="64">
        <f>E79+E82</f>
        <v>6809.18</v>
      </c>
    </row>
    <row r="79" spans="1:5" ht="15.6" x14ac:dyDescent="0.25">
      <c r="A79" s="5">
        <f t="shared" si="1"/>
        <v>71</v>
      </c>
      <c r="B79" s="9" t="s">
        <v>43</v>
      </c>
      <c r="C79" s="9" t="s">
        <v>127</v>
      </c>
      <c r="D79" s="10" t="s">
        <v>126</v>
      </c>
      <c r="E79" s="12">
        <f>E80</f>
        <v>747.9799999999999</v>
      </c>
    </row>
    <row r="80" spans="1:5" ht="15.6" x14ac:dyDescent="0.25">
      <c r="A80" s="5">
        <f t="shared" si="1"/>
        <v>72</v>
      </c>
      <c r="B80" s="9" t="s">
        <v>43</v>
      </c>
      <c r="C80" s="9" t="s">
        <v>129</v>
      </c>
      <c r="D80" s="10" t="s">
        <v>128</v>
      </c>
      <c r="E80" s="12">
        <f>E81</f>
        <v>747.9799999999999</v>
      </c>
    </row>
    <row r="81" spans="1:5" ht="31.2" x14ac:dyDescent="0.25">
      <c r="A81" s="5">
        <f t="shared" si="1"/>
        <v>73</v>
      </c>
      <c r="B81" s="9" t="s">
        <v>39</v>
      </c>
      <c r="C81" s="9" t="s">
        <v>125</v>
      </c>
      <c r="D81" s="10" t="s">
        <v>40</v>
      </c>
      <c r="E81" s="12">
        <f>809.8-61.82</f>
        <v>747.9799999999999</v>
      </c>
    </row>
    <row r="82" spans="1:5" ht="15.6" x14ac:dyDescent="0.25">
      <c r="A82" s="5">
        <f t="shared" si="1"/>
        <v>74</v>
      </c>
      <c r="B82" s="6" t="s">
        <v>43</v>
      </c>
      <c r="C82" s="6" t="s">
        <v>131</v>
      </c>
      <c r="D82" s="7" t="s">
        <v>130</v>
      </c>
      <c r="E82" s="8">
        <f>E83+E86</f>
        <v>6061.2000000000007</v>
      </c>
    </row>
    <row r="83" spans="1:5" ht="31.2" x14ac:dyDescent="0.25">
      <c r="A83" s="5">
        <f t="shared" si="1"/>
        <v>75</v>
      </c>
      <c r="B83" s="9" t="s">
        <v>43</v>
      </c>
      <c r="C83" s="9" t="s">
        <v>271</v>
      </c>
      <c r="D83" s="10" t="s">
        <v>270</v>
      </c>
      <c r="E83" s="12">
        <f>E84</f>
        <v>5420.1</v>
      </c>
    </row>
    <row r="84" spans="1:5" ht="46.8" x14ac:dyDescent="0.25">
      <c r="A84" s="5">
        <f t="shared" si="1"/>
        <v>76</v>
      </c>
      <c r="B84" s="9" t="s">
        <v>43</v>
      </c>
      <c r="C84" s="9" t="s">
        <v>273</v>
      </c>
      <c r="D84" s="10" t="s">
        <v>274</v>
      </c>
      <c r="E84" s="12">
        <f>E85</f>
        <v>5420.1</v>
      </c>
    </row>
    <row r="85" spans="1:5" ht="62.4" x14ac:dyDescent="0.25">
      <c r="A85" s="5">
        <f t="shared" si="1"/>
        <v>77</v>
      </c>
      <c r="B85" s="9" t="s">
        <v>24</v>
      </c>
      <c r="C85" s="9" t="s">
        <v>263</v>
      </c>
      <c r="D85" s="14" t="s">
        <v>269</v>
      </c>
      <c r="E85" s="12">
        <v>5420.1</v>
      </c>
    </row>
    <row r="86" spans="1:5" ht="15.6" x14ac:dyDescent="0.3">
      <c r="A86" s="5">
        <f t="shared" si="1"/>
        <v>78</v>
      </c>
      <c r="B86" s="6" t="s">
        <v>43</v>
      </c>
      <c r="C86" s="6" t="s">
        <v>264</v>
      </c>
      <c r="D86" s="65" t="s">
        <v>272</v>
      </c>
      <c r="E86" s="8">
        <f>E87+E89+E90</f>
        <v>641.1</v>
      </c>
    </row>
    <row r="87" spans="1:5" ht="31.2" customHeight="1" x14ac:dyDescent="0.3">
      <c r="A87" s="5">
        <f t="shared" si="1"/>
        <v>79</v>
      </c>
      <c r="B87" s="9" t="s">
        <v>43</v>
      </c>
      <c r="C87" s="9" t="s">
        <v>266</v>
      </c>
      <c r="D87" s="18" t="s">
        <v>265</v>
      </c>
      <c r="E87" s="12">
        <f>SUM(E88:E88)</f>
        <v>587.1</v>
      </c>
    </row>
    <row r="88" spans="1:5" ht="46.8" x14ac:dyDescent="0.25">
      <c r="A88" s="5">
        <f t="shared" si="1"/>
        <v>80</v>
      </c>
      <c r="B88" s="9" t="s">
        <v>24</v>
      </c>
      <c r="C88" s="9" t="s">
        <v>278</v>
      </c>
      <c r="D88" s="19" t="s">
        <v>275</v>
      </c>
      <c r="E88" s="12">
        <v>587.1</v>
      </c>
    </row>
    <row r="89" spans="1:5" ht="62.4" x14ac:dyDescent="0.25">
      <c r="A89" s="5">
        <f t="shared" si="1"/>
        <v>81</v>
      </c>
      <c r="B89" s="9" t="s">
        <v>267</v>
      </c>
      <c r="C89" s="9" t="s">
        <v>352</v>
      </c>
      <c r="D89" s="41" t="s">
        <v>353</v>
      </c>
      <c r="E89" s="12">
        <v>50</v>
      </c>
    </row>
    <row r="90" spans="1:5" ht="46.8" x14ac:dyDescent="0.25">
      <c r="A90" s="5">
        <f t="shared" si="1"/>
        <v>82</v>
      </c>
      <c r="B90" s="9" t="s">
        <v>267</v>
      </c>
      <c r="C90" s="9" t="s">
        <v>422</v>
      </c>
      <c r="D90" s="21" t="s">
        <v>423</v>
      </c>
      <c r="E90" s="12">
        <v>4</v>
      </c>
    </row>
    <row r="91" spans="1:5" ht="31.2" x14ac:dyDescent="0.25">
      <c r="A91" s="5">
        <f t="shared" si="1"/>
        <v>83</v>
      </c>
      <c r="B91" s="6" t="s">
        <v>43</v>
      </c>
      <c r="C91" s="6" t="s">
        <v>132</v>
      </c>
      <c r="D91" s="7" t="s">
        <v>30</v>
      </c>
      <c r="E91" s="8">
        <f>E92</f>
        <v>2500</v>
      </c>
    </row>
    <row r="92" spans="1:5" ht="46.8" x14ac:dyDescent="0.25">
      <c r="A92" s="5">
        <f t="shared" si="1"/>
        <v>84</v>
      </c>
      <c r="B92" s="6" t="s">
        <v>43</v>
      </c>
      <c r="C92" s="6" t="s">
        <v>135</v>
      </c>
      <c r="D92" s="7" t="s">
        <v>134</v>
      </c>
      <c r="E92" s="8">
        <f>E93+E95</f>
        <v>2500</v>
      </c>
    </row>
    <row r="93" spans="1:5" ht="62.4" x14ac:dyDescent="0.25">
      <c r="A93" s="5">
        <f t="shared" si="1"/>
        <v>85</v>
      </c>
      <c r="B93" s="9" t="s">
        <v>43</v>
      </c>
      <c r="C93" s="9" t="s">
        <v>133</v>
      </c>
      <c r="D93" s="20" t="s">
        <v>31</v>
      </c>
      <c r="E93" s="12">
        <f>E94</f>
        <v>700</v>
      </c>
    </row>
    <row r="94" spans="1:5" ht="62.4" x14ac:dyDescent="0.25">
      <c r="A94" s="5">
        <f t="shared" si="1"/>
        <v>86</v>
      </c>
      <c r="B94" s="9" t="s">
        <v>24</v>
      </c>
      <c r="C94" s="9" t="s">
        <v>133</v>
      </c>
      <c r="D94" s="10" t="s">
        <v>31</v>
      </c>
      <c r="E94" s="12">
        <v>700</v>
      </c>
    </row>
    <row r="95" spans="1:5" ht="62.4" x14ac:dyDescent="0.25">
      <c r="A95" s="5">
        <f t="shared" si="1"/>
        <v>87</v>
      </c>
      <c r="B95" s="9" t="s">
        <v>43</v>
      </c>
      <c r="C95" s="9" t="s">
        <v>136</v>
      </c>
      <c r="D95" s="20" t="s">
        <v>32</v>
      </c>
      <c r="E95" s="12">
        <f>E96</f>
        <v>1800</v>
      </c>
    </row>
    <row r="96" spans="1:5" ht="62.4" x14ac:dyDescent="0.25">
      <c r="A96" s="5">
        <f t="shared" si="1"/>
        <v>88</v>
      </c>
      <c r="B96" s="9" t="s">
        <v>24</v>
      </c>
      <c r="C96" s="9" t="s">
        <v>136</v>
      </c>
      <c r="D96" s="10" t="s">
        <v>32</v>
      </c>
      <c r="E96" s="12">
        <v>1800</v>
      </c>
    </row>
    <row r="97" spans="1:5" ht="15.6" x14ac:dyDescent="0.25">
      <c r="A97" s="5">
        <f t="shared" si="1"/>
        <v>89</v>
      </c>
      <c r="B97" s="6" t="s">
        <v>43</v>
      </c>
      <c r="C97" s="6" t="s">
        <v>137</v>
      </c>
      <c r="D97" s="7" t="s">
        <v>33</v>
      </c>
      <c r="E97" s="8">
        <f>E98</f>
        <v>327</v>
      </c>
    </row>
    <row r="98" spans="1:5" ht="46.8" x14ac:dyDescent="0.25">
      <c r="A98" s="5">
        <f t="shared" si="1"/>
        <v>90</v>
      </c>
      <c r="B98" s="9" t="s">
        <v>43</v>
      </c>
      <c r="C98" s="9" t="s">
        <v>140</v>
      </c>
      <c r="D98" s="10" t="s">
        <v>139</v>
      </c>
      <c r="E98" s="12">
        <f>SUM(E99:E100)</f>
        <v>327</v>
      </c>
    </row>
    <row r="99" spans="1:5" ht="46.8" x14ac:dyDescent="0.25">
      <c r="A99" s="5">
        <f t="shared" si="1"/>
        <v>91</v>
      </c>
      <c r="B99" s="9" t="s">
        <v>24</v>
      </c>
      <c r="C99" s="9" t="s">
        <v>138</v>
      </c>
      <c r="D99" s="10" t="s">
        <v>34</v>
      </c>
      <c r="E99" s="12">
        <v>117</v>
      </c>
    </row>
    <row r="100" spans="1:5" ht="46.8" x14ac:dyDescent="0.25">
      <c r="A100" s="5">
        <f t="shared" si="1"/>
        <v>92</v>
      </c>
      <c r="B100" s="9" t="s">
        <v>267</v>
      </c>
      <c r="C100" s="9" t="s">
        <v>138</v>
      </c>
      <c r="D100" s="10" t="s">
        <v>34</v>
      </c>
      <c r="E100" s="12">
        <v>210</v>
      </c>
    </row>
    <row r="101" spans="1:5" ht="15.6" x14ac:dyDescent="0.25">
      <c r="A101" s="5">
        <f t="shared" si="1"/>
        <v>93</v>
      </c>
      <c r="B101" s="6" t="s">
        <v>43</v>
      </c>
      <c r="C101" s="6" t="s">
        <v>141</v>
      </c>
      <c r="D101" s="7" t="s">
        <v>3</v>
      </c>
      <c r="E101" s="8">
        <f>E102+E123+E117+E119+E121</f>
        <v>6792.10455</v>
      </c>
    </row>
    <row r="102" spans="1:5" ht="46.8" x14ac:dyDescent="0.25">
      <c r="A102" s="5">
        <f t="shared" si="1"/>
        <v>94</v>
      </c>
      <c r="B102" s="9" t="s">
        <v>43</v>
      </c>
      <c r="C102" s="9" t="s">
        <v>144</v>
      </c>
      <c r="D102" s="10" t="s">
        <v>143</v>
      </c>
      <c r="E102" s="12">
        <f>SUM(E103:E116)</f>
        <v>767</v>
      </c>
    </row>
    <row r="103" spans="1:5" ht="93.6" x14ac:dyDescent="0.25">
      <c r="A103" s="5">
        <f t="shared" si="1"/>
        <v>95</v>
      </c>
      <c r="B103" s="9" t="s">
        <v>1</v>
      </c>
      <c r="C103" s="9" t="s">
        <v>142</v>
      </c>
      <c r="D103" s="13" t="s">
        <v>171</v>
      </c>
      <c r="E103" s="12">
        <v>4</v>
      </c>
    </row>
    <row r="104" spans="1:5" ht="93.6" x14ac:dyDescent="0.25">
      <c r="A104" s="5">
        <f t="shared" si="1"/>
        <v>96</v>
      </c>
      <c r="B104" s="9" t="s">
        <v>23</v>
      </c>
      <c r="C104" s="9" t="s">
        <v>142</v>
      </c>
      <c r="D104" s="13" t="s">
        <v>171</v>
      </c>
      <c r="E104" s="12">
        <v>30</v>
      </c>
    </row>
    <row r="105" spans="1:5" ht="124.8" x14ac:dyDescent="0.25">
      <c r="A105" s="5">
        <f t="shared" si="1"/>
        <v>97</v>
      </c>
      <c r="B105" s="9" t="s">
        <v>1</v>
      </c>
      <c r="C105" s="9" t="s">
        <v>145</v>
      </c>
      <c r="D105" s="13" t="s">
        <v>172</v>
      </c>
      <c r="E105" s="12">
        <v>10</v>
      </c>
    </row>
    <row r="106" spans="1:5" ht="124.8" x14ac:dyDescent="0.25">
      <c r="A106" s="5">
        <f t="shared" si="1"/>
        <v>98</v>
      </c>
      <c r="B106" s="9" t="s">
        <v>23</v>
      </c>
      <c r="C106" s="9" t="s">
        <v>145</v>
      </c>
      <c r="D106" s="13" t="s">
        <v>172</v>
      </c>
      <c r="E106" s="12">
        <v>140</v>
      </c>
    </row>
    <row r="107" spans="1:5" ht="93.6" x14ac:dyDescent="0.25">
      <c r="A107" s="5">
        <f t="shared" si="1"/>
        <v>99</v>
      </c>
      <c r="B107" s="9" t="s">
        <v>1</v>
      </c>
      <c r="C107" s="9" t="s">
        <v>146</v>
      </c>
      <c r="D107" s="13" t="s">
        <v>173</v>
      </c>
      <c r="E107" s="12">
        <v>2</v>
      </c>
    </row>
    <row r="108" spans="1:5" ht="92.4" customHeight="1" x14ac:dyDescent="0.25">
      <c r="A108" s="5">
        <f t="shared" si="1"/>
        <v>100</v>
      </c>
      <c r="B108" s="9" t="s">
        <v>23</v>
      </c>
      <c r="C108" s="9" t="s">
        <v>146</v>
      </c>
      <c r="D108" s="13" t="s">
        <v>173</v>
      </c>
      <c r="E108" s="12">
        <v>7</v>
      </c>
    </row>
    <row r="109" spans="1:5" ht="109.2" x14ac:dyDescent="0.25">
      <c r="A109" s="5">
        <f t="shared" si="1"/>
        <v>101</v>
      </c>
      <c r="B109" s="9" t="s">
        <v>23</v>
      </c>
      <c r="C109" s="9" t="s">
        <v>147</v>
      </c>
      <c r="D109" s="13" t="s">
        <v>174</v>
      </c>
      <c r="E109" s="12">
        <v>15</v>
      </c>
    </row>
    <row r="110" spans="1:5" ht="93.6" x14ac:dyDescent="0.25">
      <c r="A110" s="5">
        <f t="shared" si="1"/>
        <v>102</v>
      </c>
      <c r="B110" s="9" t="s">
        <v>23</v>
      </c>
      <c r="C110" s="9" t="s">
        <v>299</v>
      </c>
      <c r="D110" s="13" t="s">
        <v>300</v>
      </c>
      <c r="E110" s="12">
        <v>3</v>
      </c>
    </row>
    <row r="111" spans="1:5" ht="107.4" customHeight="1" x14ac:dyDescent="0.25">
      <c r="A111" s="5">
        <f t="shared" si="1"/>
        <v>103</v>
      </c>
      <c r="B111" s="9" t="s">
        <v>23</v>
      </c>
      <c r="C111" s="9" t="s">
        <v>148</v>
      </c>
      <c r="D111" s="13" t="s">
        <v>175</v>
      </c>
      <c r="E111" s="12">
        <v>100</v>
      </c>
    </row>
    <row r="112" spans="1:5" ht="140.4" x14ac:dyDescent="0.25">
      <c r="A112" s="5">
        <f t="shared" si="1"/>
        <v>104</v>
      </c>
      <c r="B112" s="9" t="s">
        <v>23</v>
      </c>
      <c r="C112" s="9" t="s">
        <v>149</v>
      </c>
      <c r="D112" s="13" t="s">
        <v>176</v>
      </c>
      <c r="E112" s="12">
        <v>25</v>
      </c>
    </row>
    <row r="113" spans="1:5" ht="138.6" customHeight="1" x14ac:dyDescent="0.25">
      <c r="A113" s="5">
        <f t="shared" si="1"/>
        <v>105</v>
      </c>
      <c r="B113" s="9" t="s">
        <v>23</v>
      </c>
      <c r="C113" s="9" t="s">
        <v>150</v>
      </c>
      <c r="D113" s="13" t="s">
        <v>177</v>
      </c>
      <c r="E113" s="12">
        <v>7</v>
      </c>
    </row>
    <row r="114" spans="1:5" ht="83.4" customHeight="1" x14ac:dyDescent="0.25">
      <c r="A114" s="5">
        <f t="shared" si="1"/>
        <v>106</v>
      </c>
      <c r="B114" s="9" t="s">
        <v>23</v>
      </c>
      <c r="C114" s="9" t="s">
        <v>151</v>
      </c>
      <c r="D114" s="13" t="s">
        <v>178</v>
      </c>
      <c r="E114" s="12">
        <v>55</v>
      </c>
    </row>
    <row r="115" spans="1:5" ht="69.599999999999994" customHeight="1" x14ac:dyDescent="0.25">
      <c r="A115" s="5">
        <f t="shared" si="1"/>
        <v>107</v>
      </c>
      <c r="B115" s="9" t="s">
        <v>1</v>
      </c>
      <c r="C115" s="9" t="s">
        <v>152</v>
      </c>
      <c r="D115" s="13" t="s">
        <v>179</v>
      </c>
      <c r="E115" s="12">
        <v>9</v>
      </c>
    </row>
    <row r="116" spans="1:5" ht="42" customHeight="1" x14ac:dyDescent="0.25">
      <c r="A116" s="5">
        <f t="shared" si="1"/>
        <v>108</v>
      </c>
      <c r="B116" s="9" t="s">
        <v>23</v>
      </c>
      <c r="C116" s="9" t="s">
        <v>152</v>
      </c>
      <c r="D116" s="13" t="s">
        <v>179</v>
      </c>
      <c r="E116" s="12">
        <v>360</v>
      </c>
    </row>
    <row r="117" spans="1:5" ht="46.8" x14ac:dyDescent="0.25">
      <c r="A117" s="5">
        <f t="shared" si="1"/>
        <v>109</v>
      </c>
      <c r="B117" s="6" t="s">
        <v>43</v>
      </c>
      <c r="C117" s="6" t="s">
        <v>155</v>
      </c>
      <c r="D117" s="17" t="s">
        <v>154</v>
      </c>
      <c r="E117" s="8">
        <f>E118</f>
        <v>30</v>
      </c>
    </row>
    <row r="118" spans="1:5" ht="62.4" x14ac:dyDescent="0.25">
      <c r="A118" s="5">
        <f t="shared" si="1"/>
        <v>110</v>
      </c>
      <c r="B118" s="9" t="s">
        <v>24</v>
      </c>
      <c r="C118" s="9" t="s">
        <v>153</v>
      </c>
      <c r="D118" s="10" t="s">
        <v>35</v>
      </c>
      <c r="E118" s="12">
        <v>30</v>
      </c>
    </row>
    <row r="119" spans="1:5" ht="73.95" customHeight="1" x14ac:dyDescent="0.25">
      <c r="A119" s="5">
        <f t="shared" si="1"/>
        <v>111</v>
      </c>
      <c r="B119" s="9" t="s">
        <v>43</v>
      </c>
      <c r="C119" s="6" t="s">
        <v>354</v>
      </c>
      <c r="D119" s="43" t="s">
        <v>355</v>
      </c>
      <c r="E119" s="8">
        <f>E120</f>
        <v>2722.8553400000001</v>
      </c>
    </row>
    <row r="120" spans="1:5" ht="69" x14ac:dyDescent="0.25">
      <c r="A120" s="5">
        <f t="shared" si="1"/>
        <v>112</v>
      </c>
      <c r="B120" s="9" t="s">
        <v>267</v>
      </c>
      <c r="C120" s="9" t="s">
        <v>356</v>
      </c>
      <c r="D120" s="44" t="s">
        <v>355</v>
      </c>
      <c r="E120" s="12">
        <v>2722.8553400000001</v>
      </c>
    </row>
    <row r="121" spans="1:5" ht="41.4" x14ac:dyDescent="0.25">
      <c r="A121" s="5">
        <f t="shared" si="1"/>
        <v>113</v>
      </c>
      <c r="B121" s="46" t="s">
        <v>43</v>
      </c>
      <c r="C121" s="45" t="s">
        <v>357</v>
      </c>
      <c r="D121" s="43" t="s">
        <v>358</v>
      </c>
      <c r="E121" s="8">
        <f>E122</f>
        <v>3142.2492099999999</v>
      </c>
    </row>
    <row r="122" spans="1:5" ht="41.4" x14ac:dyDescent="0.25">
      <c r="A122" s="5">
        <f t="shared" si="1"/>
        <v>114</v>
      </c>
      <c r="B122" s="46" t="s">
        <v>267</v>
      </c>
      <c r="C122" s="46" t="s">
        <v>359</v>
      </c>
      <c r="D122" s="44" t="s">
        <v>358</v>
      </c>
      <c r="E122" s="12">
        <v>3142.2492099999999</v>
      </c>
    </row>
    <row r="123" spans="1:5" ht="31.2" x14ac:dyDescent="0.3">
      <c r="A123" s="5">
        <f t="shared" si="1"/>
        <v>115</v>
      </c>
      <c r="B123" s="6" t="s">
        <v>43</v>
      </c>
      <c r="C123" s="6" t="s">
        <v>157</v>
      </c>
      <c r="D123" s="66" t="s">
        <v>156</v>
      </c>
      <c r="E123" s="8">
        <f>E124+E128</f>
        <v>130</v>
      </c>
    </row>
    <row r="124" spans="1:5" ht="46.8" x14ac:dyDescent="0.25">
      <c r="A124" s="5">
        <f t="shared" si="1"/>
        <v>116</v>
      </c>
      <c r="B124" s="9" t="s">
        <v>43</v>
      </c>
      <c r="C124" s="9" t="s">
        <v>281</v>
      </c>
      <c r="D124" s="21" t="s">
        <v>282</v>
      </c>
      <c r="E124" s="12">
        <f>E125</f>
        <v>80</v>
      </c>
    </row>
    <row r="125" spans="1:5" ht="93.6" x14ac:dyDescent="0.25">
      <c r="A125" s="5">
        <f t="shared" si="1"/>
        <v>117</v>
      </c>
      <c r="B125" s="9" t="s">
        <v>43</v>
      </c>
      <c r="C125" s="9" t="s">
        <v>280</v>
      </c>
      <c r="D125" s="22" t="s">
        <v>279</v>
      </c>
      <c r="E125" s="12">
        <f>E126+E127</f>
        <v>80</v>
      </c>
    </row>
    <row r="126" spans="1:5" ht="78" x14ac:dyDescent="0.25">
      <c r="A126" s="5">
        <f t="shared" si="1"/>
        <v>118</v>
      </c>
      <c r="B126" s="9" t="s">
        <v>268</v>
      </c>
      <c r="C126" s="9" t="s">
        <v>158</v>
      </c>
      <c r="D126" s="13" t="s">
        <v>159</v>
      </c>
      <c r="E126" s="12">
        <v>70</v>
      </c>
    </row>
    <row r="127" spans="1:5" ht="33.6" customHeight="1" x14ac:dyDescent="0.25">
      <c r="A127" s="5">
        <f t="shared" si="1"/>
        <v>119</v>
      </c>
      <c r="B127" s="9" t="s">
        <v>24</v>
      </c>
      <c r="C127" s="9" t="s">
        <v>158</v>
      </c>
      <c r="D127" s="13" t="s">
        <v>159</v>
      </c>
      <c r="E127" s="12">
        <v>10</v>
      </c>
    </row>
    <row r="128" spans="1:5" ht="31.2" customHeight="1" x14ac:dyDescent="0.25">
      <c r="A128" s="5">
        <f t="shared" si="1"/>
        <v>120</v>
      </c>
      <c r="B128" s="9" t="s">
        <v>4</v>
      </c>
      <c r="C128" s="9" t="s">
        <v>337</v>
      </c>
      <c r="D128" s="13" t="s">
        <v>338</v>
      </c>
      <c r="E128" s="12">
        <v>50</v>
      </c>
    </row>
    <row r="129" spans="1:6" ht="15.6" x14ac:dyDescent="0.25">
      <c r="A129" s="5">
        <f t="shared" si="1"/>
        <v>121</v>
      </c>
      <c r="B129" s="6" t="s">
        <v>43</v>
      </c>
      <c r="C129" s="6" t="s">
        <v>160</v>
      </c>
      <c r="D129" s="7" t="s">
        <v>36</v>
      </c>
      <c r="E129" s="8">
        <f>E130+E132+E133+E134+E135</f>
        <v>1053.9100000000001</v>
      </c>
    </row>
    <row r="130" spans="1:6" ht="15.6" x14ac:dyDescent="0.25">
      <c r="A130" s="5">
        <f t="shared" si="1"/>
        <v>122</v>
      </c>
      <c r="B130" s="9" t="s">
        <v>43</v>
      </c>
      <c r="C130" s="9" t="s">
        <v>162</v>
      </c>
      <c r="D130" s="10" t="s">
        <v>161</v>
      </c>
      <c r="E130" s="12">
        <f>E131</f>
        <v>100</v>
      </c>
    </row>
    <row r="131" spans="1:6" ht="34.950000000000003" customHeight="1" x14ac:dyDescent="0.25">
      <c r="A131" s="5">
        <f t="shared" si="1"/>
        <v>123</v>
      </c>
      <c r="B131" s="9" t="s">
        <v>267</v>
      </c>
      <c r="C131" s="9" t="s">
        <v>284</v>
      </c>
      <c r="D131" s="10" t="s">
        <v>283</v>
      </c>
      <c r="E131" s="12">
        <v>100</v>
      </c>
    </row>
    <row r="132" spans="1:6" ht="31.95" customHeight="1" x14ac:dyDescent="0.3">
      <c r="A132" s="5">
        <f t="shared" si="1"/>
        <v>124</v>
      </c>
      <c r="B132" s="42" t="s">
        <v>424</v>
      </c>
      <c r="C132" s="42" t="s">
        <v>425</v>
      </c>
      <c r="D132" s="44" t="s">
        <v>426</v>
      </c>
      <c r="E132" s="12">
        <v>241.119</v>
      </c>
      <c r="F132" s="33"/>
    </row>
    <row r="133" spans="1:6" ht="27" customHeight="1" x14ac:dyDescent="0.3">
      <c r="A133" s="5">
        <f t="shared" si="1"/>
        <v>125</v>
      </c>
      <c r="B133" s="42" t="s">
        <v>424</v>
      </c>
      <c r="C133" s="42" t="s">
        <v>427</v>
      </c>
      <c r="D133" s="44" t="s">
        <v>428</v>
      </c>
      <c r="E133" s="12">
        <v>120.56</v>
      </c>
      <c r="F133" s="33"/>
    </row>
    <row r="134" spans="1:6" ht="34.950000000000003" customHeight="1" x14ac:dyDescent="0.3">
      <c r="A134" s="5">
        <f t="shared" si="1"/>
        <v>126</v>
      </c>
      <c r="B134" s="42" t="s">
        <v>39</v>
      </c>
      <c r="C134" s="42" t="s">
        <v>425</v>
      </c>
      <c r="D134" s="44" t="s">
        <v>426</v>
      </c>
      <c r="E134" s="12">
        <v>302.82900000000001</v>
      </c>
      <c r="F134" s="33"/>
    </row>
    <row r="135" spans="1:6" ht="28.2" x14ac:dyDescent="0.3">
      <c r="A135" s="5">
        <f t="shared" si="1"/>
        <v>127</v>
      </c>
      <c r="B135" s="42" t="s">
        <v>39</v>
      </c>
      <c r="C135" s="42" t="s">
        <v>427</v>
      </c>
      <c r="D135" s="44" t="s">
        <v>428</v>
      </c>
      <c r="E135" s="12">
        <v>289.40199999999999</v>
      </c>
    </row>
    <row r="136" spans="1:6" ht="15.6" x14ac:dyDescent="0.25">
      <c r="A136" s="5">
        <f t="shared" si="1"/>
        <v>128</v>
      </c>
      <c r="B136" s="6" t="s">
        <v>43</v>
      </c>
      <c r="C136" s="6" t="s">
        <v>180</v>
      </c>
      <c r="D136" s="7" t="s">
        <v>166</v>
      </c>
      <c r="E136" s="8">
        <f>E137+E236+E239</f>
        <v>1168831.0249299998</v>
      </c>
    </row>
    <row r="137" spans="1:6" ht="46.8" x14ac:dyDescent="0.25">
      <c r="A137" s="5">
        <f t="shared" si="1"/>
        <v>129</v>
      </c>
      <c r="B137" s="23" t="s">
        <v>43</v>
      </c>
      <c r="C137" s="23" t="s">
        <v>182</v>
      </c>
      <c r="D137" s="24" t="s">
        <v>167</v>
      </c>
      <c r="E137" s="67">
        <f>E141+E187+E138+E214</f>
        <v>1168571.2976599999</v>
      </c>
    </row>
    <row r="138" spans="1:6" ht="31.2" x14ac:dyDescent="0.25">
      <c r="A138" s="5">
        <f t="shared" si="1"/>
        <v>130</v>
      </c>
      <c r="B138" s="23" t="s">
        <v>43</v>
      </c>
      <c r="C138" s="23" t="s">
        <v>307</v>
      </c>
      <c r="D138" s="25" t="s">
        <v>308</v>
      </c>
      <c r="E138" s="67">
        <f>E139</f>
        <v>81539.199999999997</v>
      </c>
    </row>
    <row r="139" spans="1:6" ht="32.4" customHeight="1" x14ac:dyDescent="0.25">
      <c r="A139" s="5">
        <f t="shared" ref="A139:A202" si="2">A138+1</f>
        <v>131</v>
      </c>
      <c r="B139" s="23" t="s">
        <v>43</v>
      </c>
      <c r="C139" s="23" t="s">
        <v>306</v>
      </c>
      <c r="D139" s="26" t="s">
        <v>305</v>
      </c>
      <c r="E139" s="27">
        <f>E140</f>
        <v>81539.199999999997</v>
      </c>
    </row>
    <row r="140" spans="1:6" ht="93.6" x14ac:dyDescent="0.25">
      <c r="A140" s="5">
        <f t="shared" si="2"/>
        <v>132</v>
      </c>
      <c r="B140" s="28" t="s">
        <v>185</v>
      </c>
      <c r="C140" s="28" t="s">
        <v>304</v>
      </c>
      <c r="D140" s="29" t="s">
        <v>303</v>
      </c>
      <c r="E140" s="27">
        <v>81539.199999999997</v>
      </c>
    </row>
    <row r="141" spans="1:6" ht="31.2" x14ac:dyDescent="0.25">
      <c r="A141" s="5">
        <f t="shared" si="2"/>
        <v>133</v>
      </c>
      <c r="B141" s="23" t="s">
        <v>43</v>
      </c>
      <c r="C141" s="23" t="s">
        <v>181</v>
      </c>
      <c r="D141" s="26" t="s">
        <v>168</v>
      </c>
      <c r="E141" s="27">
        <f>E146+E152+E154+E160+E158+E150+E156+E148</f>
        <v>251231.46590000004</v>
      </c>
    </row>
    <row r="142" spans="1:6" ht="93.6" hidden="1" customHeight="1" x14ac:dyDescent="0.3">
      <c r="A142" s="5">
        <f t="shared" si="2"/>
        <v>134</v>
      </c>
      <c r="B142" s="28" t="s">
        <v>43</v>
      </c>
      <c r="C142" s="28" t="s">
        <v>260</v>
      </c>
      <c r="D142" s="18" t="s">
        <v>258</v>
      </c>
      <c r="E142" s="30">
        <f>E143</f>
        <v>0</v>
      </c>
    </row>
    <row r="143" spans="1:6" ht="93.6" hidden="1" customHeight="1" x14ac:dyDescent="0.3">
      <c r="A143" s="5">
        <f t="shared" si="2"/>
        <v>135</v>
      </c>
      <c r="B143" s="28" t="s">
        <v>185</v>
      </c>
      <c r="C143" s="28" t="s">
        <v>261</v>
      </c>
      <c r="D143" s="31" t="s">
        <v>259</v>
      </c>
      <c r="E143" s="30">
        <v>0</v>
      </c>
    </row>
    <row r="144" spans="1:6" ht="106.2" hidden="1" customHeight="1" x14ac:dyDescent="0.3">
      <c r="A144" s="5">
        <f t="shared" si="2"/>
        <v>136</v>
      </c>
      <c r="B144" s="28" t="s">
        <v>43</v>
      </c>
      <c r="C144" s="28" t="s">
        <v>287</v>
      </c>
      <c r="D144" s="31" t="s">
        <v>289</v>
      </c>
      <c r="E144" s="30">
        <f>E145</f>
        <v>0</v>
      </c>
    </row>
    <row r="145" spans="1:5" ht="124.95" hidden="1" customHeight="1" x14ac:dyDescent="0.3">
      <c r="A145" s="5">
        <f t="shared" si="2"/>
        <v>137</v>
      </c>
      <c r="B145" s="28" t="s">
        <v>185</v>
      </c>
      <c r="C145" s="28" t="s">
        <v>288</v>
      </c>
      <c r="D145" s="31" t="s">
        <v>294</v>
      </c>
      <c r="E145" s="30">
        <v>0</v>
      </c>
    </row>
    <row r="146" spans="1:5" ht="62.4" x14ac:dyDescent="0.25">
      <c r="A146" s="5">
        <f t="shared" si="2"/>
        <v>138</v>
      </c>
      <c r="B146" s="28" t="s">
        <v>43</v>
      </c>
      <c r="C146" s="28" t="s">
        <v>183</v>
      </c>
      <c r="D146" s="32" t="s">
        <v>184</v>
      </c>
      <c r="E146" s="60">
        <f>E147</f>
        <v>19772.900000000001</v>
      </c>
    </row>
    <row r="147" spans="1:5" ht="78" x14ac:dyDescent="0.3">
      <c r="A147" s="5">
        <f t="shared" si="2"/>
        <v>139</v>
      </c>
      <c r="B147" s="28" t="s">
        <v>185</v>
      </c>
      <c r="C147" s="28" t="s">
        <v>186</v>
      </c>
      <c r="D147" s="31" t="s">
        <v>187</v>
      </c>
      <c r="E147" s="60">
        <f>17071+2701.9</f>
        <v>19772.900000000001</v>
      </c>
    </row>
    <row r="148" spans="1:5" ht="31.2" x14ac:dyDescent="0.3">
      <c r="A148" s="5">
        <f t="shared" si="2"/>
        <v>140</v>
      </c>
      <c r="B148" s="28" t="s">
        <v>43</v>
      </c>
      <c r="C148" s="28" t="s">
        <v>360</v>
      </c>
      <c r="D148" s="31" t="s">
        <v>361</v>
      </c>
      <c r="E148" s="60">
        <f>E149</f>
        <v>3986.4</v>
      </c>
    </row>
    <row r="149" spans="1:5" ht="31.2" x14ac:dyDescent="0.3">
      <c r="A149" s="5">
        <f t="shared" si="2"/>
        <v>141</v>
      </c>
      <c r="B149" s="28" t="s">
        <v>185</v>
      </c>
      <c r="C149" s="28" t="s">
        <v>362</v>
      </c>
      <c r="D149" s="31" t="s">
        <v>363</v>
      </c>
      <c r="E149" s="60">
        <v>3986.4</v>
      </c>
    </row>
    <row r="150" spans="1:5" ht="93.6" customHeight="1" x14ac:dyDescent="0.3">
      <c r="A150" s="5">
        <f t="shared" si="2"/>
        <v>142</v>
      </c>
      <c r="B150" s="28" t="s">
        <v>43</v>
      </c>
      <c r="C150" s="28" t="s">
        <v>343</v>
      </c>
      <c r="D150" s="31" t="s">
        <v>342</v>
      </c>
      <c r="E150" s="60">
        <f>E151</f>
        <v>3333.4</v>
      </c>
    </row>
    <row r="151" spans="1:5" ht="45" customHeight="1" x14ac:dyDescent="0.3">
      <c r="A151" s="5">
        <f t="shared" si="2"/>
        <v>143</v>
      </c>
      <c r="B151" s="28" t="s">
        <v>185</v>
      </c>
      <c r="C151" s="28" t="s">
        <v>340</v>
      </c>
      <c r="D151" s="39" t="s">
        <v>341</v>
      </c>
      <c r="E151" s="60">
        <v>3333.4</v>
      </c>
    </row>
    <row r="152" spans="1:5" ht="15.6" x14ac:dyDescent="0.3">
      <c r="A152" s="5">
        <f t="shared" si="2"/>
        <v>144</v>
      </c>
      <c r="B152" s="28" t="s">
        <v>43</v>
      </c>
      <c r="C152" s="28" t="s">
        <v>256</v>
      </c>
      <c r="D152" s="31" t="s">
        <v>254</v>
      </c>
      <c r="E152" s="60">
        <f>E153</f>
        <v>68.7</v>
      </c>
    </row>
    <row r="153" spans="1:5" ht="31.2" x14ac:dyDescent="0.3">
      <c r="A153" s="5">
        <f t="shared" si="2"/>
        <v>145</v>
      </c>
      <c r="B153" s="28" t="s">
        <v>185</v>
      </c>
      <c r="C153" s="28" t="s">
        <v>257</v>
      </c>
      <c r="D153" s="31" t="s">
        <v>255</v>
      </c>
      <c r="E153" s="60">
        <f>69.4-0.7</f>
        <v>68.7</v>
      </c>
    </row>
    <row r="154" spans="1:5" ht="31.2" x14ac:dyDescent="0.25">
      <c r="A154" s="5">
        <f t="shared" si="2"/>
        <v>146</v>
      </c>
      <c r="B154" s="28" t="s">
        <v>43</v>
      </c>
      <c r="C154" s="28" t="s">
        <v>188</v>
      </c>
      <c r="D154" s="34" t="s">
        <v>189</v>
      </c>
      <c r="E154" s="60">
        <f>E155</f>
        <v>14977.342400000001</v>
      </c>
    </row>
    <row r="155" spans="1:5" ht="31.2" x14ac:dyDescent="0.25">
      <c r="A155" s="5">
        <f t="shared" si="2"/>
        <v>147</v>
      </c>
      <c r="B155" s="28" t="s">
        <v>185</v>
      </c>
      <c r="C155" s="28" t="s">
        <v>190</v>
      </c>
      <c r="D155" s="34" t="s">
        <v>191</v>
      </c>
      <c r="E155" s="60">
        <f>15004.2-26.9+0.0424</f>
        <v>14977.342400000001</v>
      </c>
    </row>
    <row r="156" spans="1:5" ht="78" x14ac:dyDescent="0.25">
      <c r="A156" s="5">
        <f t="shared" si="2"/>
        <v>148</v>
      </c>
      <c r="B156" s="28" t="s">
        <v>43</v>
      </c>
      <c r="C156" s="28" t="s">
        <v>345</v>
      </c>
      <c r="D156" s="34" t="s">
        <v>347</v>
      </c>
      <c r="E156" s="60">
        <f>E157</f>
        <v>1444.6</v>
      </c>
    </row>
    <row r="157" spans="1:5" ht="78" x14ac:dyDescent="0.25">
      <c r="A157" s="5">
        <f t="shared" si="2"/>
        <v>149</v>
      </c>
      <c r="B157" s="28" t="s">
        <v>185</v>
      </c>
      <c r="C157" s="28" t="s">
        <v>344</v>
      </c>
      <c r="D157" s="34" t="s">
        <v>346</v>
      </c>
      <c r="E157" s="60">
        <v>1444.6</v>
      </c>
    </row>
    <row r="158" spans="1:5" ht="46.95" hidden="1" customHeight="1" x14ac:dyDescent="0.25">
      <c r="A158" s="5">
        <f t="shared" si="2"/>
        <v>150</v>
      </c>
      <c r="B158" s="28" t="s">
        <v>43</v>
      </c>
      <c r="C158" s="28" t="s">
        <v>328</v>
      </c>
      <c r="D158" s="34" t="s">
        <v>330</v>
      </c>
      <c r="E158" s="60">
        <f>E159</f>
        <v>0</v>
      </c>
    </row>
    <row r="159" spans="1:5" ht="46.95" hidden="1" customHeight="1" x14ac:dyDescent="0.25">
      <c r="A159" s="5">
        <f t="shared" si="2"/>
        <v>151</v>
      </c>
      <c r="B159" s="28" t="s">
        <v>185</v>
      </c>
      <c r="C159" s="28" t="s">
        <v>327</v>
      </c>
      <c r="D159" s="34" t="s">
        <v>329</v>
      </c>
      <c r="E159" s="60">
        <f>16127-16127</f>
        <v>0</v>
      </c>
    </row>
    <row r="160" spans="1:5" ht="15.6" x14ac:dyDescent="0.25">
      <c r="A160" s="5">
        <f t="shared" si="2"/>
        <v>152</v>
      </c>
      <c r="B160" s="23" t="s">
        <v>43</v>
      </c>
      <c r="C160" s="23" t="s">
        <v>192</v>
      </c>
      <c r="D160" s="26" t="s">
        <v>193</v>
      </c>
      <c r="E160" s="68">
        <f>E161</f>
        <v>207648.12350000005</v>
      </c>
    </row>
    <row r="161" spans="1:5" ht="15.6" x14ac:dyDescent="0.25">
      <c r="A161" s="5">
        <f t="shared" si="2"/>
        <v>153</v>
      </c>
      <c r="B161" s="23" t="s">
        <v>43</v>
      </c>
      <c r="C161" s="23" t="s">
        <v>194</v>
      </c>
      <c r="D161" s="26" t="s">
        <v>195</v>
      </c>
      <c r="E161" s="68">
        <f>E162+E163+E165+E166+E167+E168+E169+E171+E172+E174+E178+E176+E179+E180+E181+E182+E183+E184+E185+E186+E177+E170+E164+E173+E175</f>
        <v>207648.12350000005</v>
      </c>
    </row>
    <row r="162" spans="1:5" ht="46.8" x14ac:dyDescent="0.25">
      <c r="A162" s="5">
        <f t="shared" si="2"/>
        <v>154</v>
      </c>
      <c r="B162" s="28" t="s">
        <v>185</v>
      </c>
      <c r="C162" s="28" t="s">
        <v>416</v>
      </c>
      <c r="D162" s="34" t="s">
        <v>417</v>
      </c>
      <c r="E162" s="60">
        <v>0</v>
      </c>
    </row>
    <row r="163" spans="1:5" ht="31.2" x14ac:dyDescent="0.25">
      <c r="A163" s="5">
        <f t="shared" si="2"/>
        <v>155</v>
      </c>
      <c r="B163" s="28" t="s">
        <v>185</v>
      </c>
      <c r="C163" s="28" t="s">
        <v>429</v>
      </c>
      <c r="D163" s="34" t="s">
        <v>430</v>
      </c>
      <c r="E163" s="60">
        <v>571.4</v>
      </c>
    </row>
    <row r="164" spans="1:5" ht="78" x14ac:dyDescent="0.25">
      <c r="A164" s="5">
        <f t="shared" si="2"/>
        <v>156</v>
      </c>
      <c r="B164" s="28" t="s">
        <v>185</v>
      </c>
      <c r="C164" s="28" t="s">
        <v>431</v>
      </c>
      <c r="D164" s="34" t="s">
        <v>432</v>
      </c>
      <c r="E164" s="60">
        <v>223.15201999999999</v>
      </c>
    </row>
    <row r="165" spans="1:5" ht="62.4" x14ac:dyDescent="0.25">
      <c r="A165" s="5">
        <f t="shared" si="2"/>
        <v>157</v>
      </c>
      <c r="B165" s="28" t="s">
        <v>185</v>
      </c>
      <c r="C165" s="28" t="s">
        <v>433</v>
      </c>
      <c r="D165" s="34" t="s">
        <v>434</v>
      </c>
      <c r="E165" s="60">
        <v>24.56</v>
      </c>
    </row>
    <row r="166" spans="1:5" ht="95.4" customHeight="1" x14ac:dyDescent="0.25">
      <c r="A166" s="5">
        <f t="shared" si="2"/>
        <v>158</v>
      </c>
      <c r="B166" s="28" t="s">
        <v>185</v>
      </c>
      <c r="C166" s="28" t="s">
        <v>451</v>
      </c>
      <c r="D166" s="77" t="s">
        <v>452</v>
      </c>
      <c r="E166" s="60">
        <v>397.4</v>
      </c>
    </row>
    <row r="167" spans="1:5" ht="51" customHeight="1" x14ac:dyDescent="0.3">
      <c r="A167" s="5">
        <f t="shared" si="2"/>
        <v>159</v>
      </c>
      <c r="B167" s="28" t="s">
        <v>185</v>
      </c>
      <c r="C167" s="28" t="s">
        <v>435</v>
      </c>
      <c r="D167" s="69" t="s">
        <v>436</v>
      </c>
      <c r="E167" s="60">
        <v>10000</v>
      </c>
    </row>
    <row r="168" spans="1:5" ht="62.4" x14ac:dyDescent="0.3">
      <c r="A168" s="5">
        <f t="shared" si="2"/>
        <v>160</v>
      </c>
      <c r="B168" s="28" t="s">
        <v>185</v>
      </c>
      <c r="C168" s="28" t="s">
        <v>437</v>
      </c>
      <c r="D168" s="70" t="s">
        <v>438</v>
      </c>
      <c r="E168" s="60">
        <v>200</v>
      </c>
    </row>
    <row r="169" spans="1:5" ht="46.8" x14ac:dyDescent="0.25">
      <c r="A169" s="5">
        <f t="shared" si="2"/>
        <v>161</v>
      </c>
      <c r="B169" s="28" t="s">
        <v>185</v>
      </c>
      <c r="C169" s="28" t="s">
        <v>196</v>
      </c>
      <c r="D169" s="34" t="s">
        <v>197</v>
      </c>
      <c r="E169" s="60">
        <v>909.9</v>
      </c>
    </row>
    <row r="170" spans="1:5" ht="45.6" customHeight="1" x14ac:dyDescent="0.25">
      <c r="A170" s="5">
        <f t="shared" si="2"/>
        <v>162</v>
      </c>
      <c r="B170" s="28" t="s">
        <v>185</v>
      </c>
      <c r="C170" s="28" t="s">
        <v>439</v>
      </c>
      <c r="D170" s="47" t="s">
        <v>440</v>
      </c>
      <c r="E170" s="60">
        <v>550</v>
      </c>
    </row>
    <row r="171" spans="1:5" ht="41.4" x14ac:dyDescent="0.25">
      <c r="A171" s="5">
        <f t="shared" si="2"/>
        <v>163</v>
      </c>
      <c r="B171" s="28" t="s">
        <v>185</v>
      </c>
      <c r="C171" s="28" t="s">
        <v>441</v>
      </c>
      <c r="D171" s="58" t="s">
        <v>442</v>
      </c>
      <c r="E171" s="30">
        <v>90663.364000000001</v>
      </c>
    </row>
    <row r="172" spans="1:5" ht="57" customHeight="1" x14ac:dyDescent="0.25">
      <c r="A172" s="5">
        <f t="shared" si="2"/>
        <v>164</v>
      </c>
      <c r="B172" s="28" t="s">
        <v>185</v>
      </c>
      <c r="C172" s="28" t="s">
        <v>443</v>
      </c>
      <c r="D172" s="47" t="s">
        <v>444</v>
      </c>
      <c r="E172" s="60">
        <v>1230</v>
      </c>
    </row>
    <row r="173" spans="1:5" ht="55.2" x14ac:dyDescent="0.25">
      <c r="A173" s="5">
        <f t="shared" si="2"/>
        <v>165</v>
      </c>
      <c r="B173" s="28" t="s">
        <v>185</v>
      </c>
      <c r="C173" s="28" t="s">
        <v>445</v>
      </c>
      <c r="D173" s="47" t="s">
        <v>446</v>
      </c>
      <c r="E173" s="60">
        <v>1240</v>
      </c>
    </row>
    <row r="174" spans="1:5" ht="72" customHeight="1" x14ac:dyDescent="0.25">
      <c r="A174" s="5">
        <f t="shared" si="2"/>
        <v>166</v>
      </c>
      <c r="B174" s="28" t="s">
        <v>185</v>
      </c>
      <c r="C174" s="28" t="s">
        <v>198</v>
      </c>
      <c r="D174" s="34" t="s">
        <v>199</v>
      </c>
      <c r="E174" s="60">
        <v>85.5</v>
      </c>
    </row>
    <row r="175" spans="1:5" ht="72" customHeight="1" x14ac:dyDescent="0.25">
      <c r="A175" s="5">
        <f t="shared" si="2"/>
        <v>167</v>
      </c>
      <c r="B175" s="28" t="s">
        <v>185</v>
      </c>
      <c r="C175" s="28" t="s">
        <v>453</v>
      </c>
      <c r="D175" s="58" t="s">
        <v>454</v>
      </c>
      <c r="E175" s="60">
        <v>14009.222</v>
      </c>
    </row>
    <row r="176" spans="1:5" ht="50.4" customHeight="1" x14ac:dyDescent="0.25">
      <c r="A176" s="5">
        <f t="shared" si="2"/>
        <v>168</v>
      </c>
      <c r="B176" s="28" t="s">
        <v>185</v>
      </c>
      <c r="C176" s="28" t="s">
        <v>200</v>
      </c>
      <c r="D176" s="34" t="s">
        <v>285</v>
      </c>
      <c r="E176" s="60">
        <v>2229</v>
      </c>
    </row>
    <row r="177" spans="1:5" ht="41.4" x14ac:dyDescent="0.25">
      <c r="A177" s="5">
        <f t="shared" si="2"/>
        <v>169</v>
      </c>
      <c r="B177" s="28" t="s">
        <v>185</v>
      </c>
      <c r="C177" s="28" t="s">
        <v>418</v>
      </c>
      <c r="D177" s="58" t="s">
        <v>419</v>
      </c>
      <c r="E177" s="60">
        <v>824.67</v>
      </c>
    </row>
    <row r="178" spans="1:5" ht="78" x14ac:dyDescent="0.25">
      <c r="A178" s="5">
        <f t="shared" si="2"/>
        <v>170</v>
      </c>
      <c r="B178" s="9" t="s">
        <v>185</v>
      </c>
      <c r="C178" s="9" t="s">
        <v>290</v>
      </c>
      <c r="D178" s="13" t="s">
        <v>286</v>
      </c>
      <c r="E178" s="60">
        <f>1346-48</f>
        <v>1298</v>
      </c>
    </row>
    <row r="179" spans="1:5" ht="48" customHeight="1" x14ac:dyDescent="0.25">
      <c r="A179" s="5">
        <f t="shared" si="2"/>
        <v>171</v>
      </c>
      <c r="B179" s="9" t="s">
        <v>185</v>
      </c>
      <c r="C179" s="9" t="s">
        <v>301</v>
      </c>
      <c r="D179" s="13" t="s">
        <v>302</v>
      </c>
      <c r="E179" s="60">
        <v>6783.2</v>
      </c>
    </row>
    <row r="180" spans="1:5" ht="76.2" hidden="1" customHeight="1" x14ac:dyDescent="0.25">
      <c r="A180" s="5">
        <f t="shared" si="2"/>
        <v>172</v>
      </c>
      <c r="B180" s="28" t="s">
        <v>185</v>
      </c>
      <c r="C180" s="28" t="s">
        <v>201</v>
      </c>
      <c r="D180" s="35" t="s">
        <v>202</v>
      </c>
      <c r="E180" s="60"/>
    </row>
    <row r="181" spans="1:5" ht="64.2" customHeight="1" x14ac:dyDescent="0.25">
      <c r="A181" s="5">
        <f t="shared" si="2"/>
        <v>173</v>
      </c>
      <c r="B181" s="28" t="s">
        <v>185</v>
      </c>
      <c r="C181" s="28" t="s">
        <v>447</v>
      </c>
      <c r="D181" s="78" t="s">
        <v>448</v>
      </c>
      <c r="E181" s="60">
        <v>406.25547999999998</v>
      </c>
    </row>
    <row r="182" spans="1:5" ht="69" x14ac:dyDescent="0.25">
      <c r="A182" s="5">
        <f t="shared" si="2"/>
        <v>174</v>
      </c>
      <c r="B182" s="28" t="s">
        <v>185</v>
      </c>
      <c r="C182" s="28" t="s">
        <v>449</v>
      </c>
      <c r="D182" s="78" t="s">
        <v>450</v>
      </c>
      <c r="E182" s="60">
        <v>9891</v>
      </c>
    </row>
    <row r="183" spans="1:5" ht="65.400000000000006" hidden="1" customHeight="1" x14ac:dyDescent="0.25">
      <c r="A183" s="5">
        <f t="shared" si="2"/>
        <v>175</v>
      </c>
      <c r="B183" s="28" t="s">
        <v>185</v>
      </c>
      <c r="C183" s="28" t="s">
        <v>276</v>
      </c>
      <c r="D183" s="34" t="s">
        <v>277</v>
      </c>
      <c r="E183" s="60"/>
    </row>
    <row r="184" spans="1:5" ht="55.2" x14ac:dyDescent="0.25">
      <c r="A184" s="5">
        <f t="shared" si="2"/>
        <v>176</v>
      </c>
      <c r="B184" s="28" t="s">
        <v>185</v>
      </c>
      <c r="C184" s="28" t="s">
        <v>364</v>
      </c>
      <c r="D184" s="47" t="s">
        <v>365</v>
      </c>
      <c r="E184" s="60">
        <v>21000</v>
      </c>
    </row>
    <row r="185" spans="1:5" ht="69" x14ac:dyDescent="0.25">
      <c r="A185" s="5">
        <f t="shared" si="2"/>
        <v>177</v>
      </c>
      <c r="B185" s="28" t="s">
        <v>185</v>
      </c>
      <c r="C185" s="28" t="s">
        <v>366</v>
      </c>
      <c r="D185" s="47" t="s">
        <v>367</v>
      </c>
      <c r="E185" s="60">
        <v>5500</v>
      </c>
    </row>
    <row r="186" spans="1:5" ht="55.2" x14ac:dyDescent="0.25">
      <c r="A186" s="5">
        <f t="shared" si="2"/>
        <v>178</v>
      </c>
      <c r="B186" s="28" t="s">
        <v>185</v>
      </c>
      <c r="C186" s="28" t="s">
        <v>368</v>
      </c>
      <c r="D186" s="48" t="s">
        <v>369</v>
      </c>
      <c r="E186" s="60">
        <v>39611.5</v>
      </c>
    </row>
    <row r="187" spans="1:5" ht="46.8" x14ac:dyDescent="0.25">
      <c r="A187" s="5">
        <f t="shared" si="2"/>
        <v>179</v>
      </c>
      <c r="B187" s="23" t="s">
        <v>43</v>
      </c>
      <c r="C187" s="23" t="s">
        <v>262</v>
      </c>
      <c r="D187" s="36" t="s">
        <v>203</v>
      </c>
      <c r="E187" s="68">
        <f>E188+E206+E210+E212</f>
        <v>710917.49999999988</v>
      </c>
    </row>
    <row r="188" spans="1:5" ht="49.2" customHeight="1" x14ac:dyDescent="0.25">
      <c r="A188" s="5">
        <f t="shared" si="2"/>
        <v>180</v>
      </c>
      <c r="B188" s="23" t="s">
        <v>43</v>
      </c>
      <c r="C188" s="23" t="s">
        <v>204</v>
      </c>
      <c r="D188" s="36" t="s">
        <v>205</v>
      </c>
      <c r="E188" s="68">
        <f>E189+E190+E191+E192+E193+E194+E195+E196+E197+E198+E199+E200+E201+E202+E203+E204+E205+E208</f>
        <v>703770.89999999991</v>
      </c>
    </row>
    <row r="189" spans="1:5" ht="109.2" x14ac:dyDescent="0.25">
      <c r="A189" s="5">
        <f t="shared" si="2"/>
        <v>181</v>
      </c>
      <c r="B189" s="28" t="s">
        <v>185</v>
      </c>
      <c r="C189" s="28" t="s">
        <v>206</v>
      </c>
      <c r="D189" s="35" t="s">
        <v>207</v>
      </c>
      <c r="E189" s="60">
        <f>1201.7+212.9</f>
        <v>1414.6000000000001</v>
      </c>
    </row>
    <row r="190" spans="1:5" ht="265.2" x14ac:dyDescent="0.25">
      <c r="A190" s="5">
        <f t="shared" si="2"/>
        <v>182</v>
      </c>
      <c r="B190" s="28" t="s">
        <v>185</v>
      </c>
      <c r="C190" s="28" t="s">
        <v>208</v>
      </c>
      <c r="D190" s="35" t="s">
        <v>209</v>
      </c>
      <c r="E190" s="60">
        <f>68634.6+10101.6</f>
        <v>78736.200000000012</v>
      </c>
    </row>
    <row r="191" spans="1:5" ht="265.2" x14ac:dyDescent="0.25">
      <c r="A191" s="5">
        <f t="shared" si="2"/>
        <v>183</v>
      </c>
      <c r="B191" s="28" t="s">
        <v>185</v>
      </c>
      <c r="C191" s="28" t="s">
        <v>210</v>
      </c>
      <c r="D191" s="35" t="s">
        <v>291</v>
      </c>
      <c r="E191" s="60">
        <f>72389.3+2742.7</f>
        <v>75132</v>
      </c>
    </row>
    <row r="192" spans="1:5" ht="92.4" customHeight="1" x14ac:dyDescent="0.25">
      <c r="A192" s="5">
        <f t="shared" si="2"/>
        <v>184</v>
      </c>
      <c r="B192" s="28" t="s">
        <v>185</v>
      </c>
      <c r="C192" s="28" t="s">
        <v>211</v>
      </c>
      <c r="D192" s="35" t="s">
        <v>212</v>
      </c>
      <c r="E192" s="60">
        <f>78.9+14.5</f>
        <v>93.4</v>
      </c>
    </row>
    <row r="193" spans="1:5" ht="112.2" customHeight="1" x14ac:dyDescent="0.25">
      <c r="A193" s="5">
        <f t="shared" si="2"/>
        <v>185</v>
      </c>
      <c r="B193" s="28" t="s">
        <v>185</v>
      </c>
      <c r="C193" s="28" t="s">
        <v>213</v>
      </c>
      <c r="D193" s="35" t="s">
        <v>214</v>
      </c>
      <c r="E193" s="60">
        <f>1173.2+212.9</f>
        <v>1386.1000000000001</v>
      </c>
    </row>
    <row r="194" spans="1:5" ht="124.8" x14ac:dyDescent="0.25">
      <c r="A194" s="5">
        <f t="shared" si="2"/>
        <v>186</v>
      </c>
      <c r="B194" s="28" t="s">
        <v>185</v>
      </c>
      <c r="C194" s="28" t="s">
        <v>215</v>
      </c>
      <c r="D194" s="35" t="s">
        <v>216</v>
      </c>
      <c r="E194" s="60">
        <f>903.3+21.3+4.4</f>
        <v>928.99999999999989</v>
      </c>
    </row>
    <row r="195" spans="1:5" ht="109.2" x14ac:dyDescent="0.25">
      <c r="A195" s="5">
        <f t="shared" si="2"/>
        <v>187</v>
      </c>
      <c r="B195" s="28" t="s">
        <v>185</v>
      </c>
      <c r="C195" s="28" t="s">
        <v>217</v>
      </c>
      <c r="D195" s="35" t="s">
        <v>218</v>
      </c>
      <c r="E195" s="60">
        <f>239.2+42</f>
        <v>281.2</v>
      </c>
    </row>
    <row r="196" spans="1:5" ht="109.2" x14ac:dyDescent="0.25">
      <c r="A196" s="5">
        <f t="shared" si="2"/>
        <v>188</v>
      </c>
      <c r="B196" s="28" t="s">
        <v>185</v>
      </c>
      <c r="C196" s="28" t="s">
        <v>219</v>
      </c>
      <c r="D196" s="35" t="s">
        <v>292</v>
      </c>
      <c r="E196" s="60">
        <f>5218.4+851.5</f>
        <v>6069.9</v>
      </c>
    </row>
    <row r="197" spans="1:5" ht="187.2" x14ac:dyDescent="0.25">
      <c r="A197" s="5">
        <f t="shared" si="2"/>
        <v>189</v>
      </c>
      <c r="B197" s="28" t="s">
        <v>185</v>
      </c>
      <c r="C197" s="28" t="s">
        <v>220</v>
      </c>
      <c r="D197" s="35" t="s">
        <v>221</v>
      </c>
      <c r="E197" s="60">
        <f>5185.7-4187.7</f>
        <v>998</v>
      </c>
    </row>
    <row r="198" spans="1:5" ht="280.8" x14ac:dyDescent="0.25">
      <c r="A198" s="5">
        <f t="shared" si="2"/>
        <v>190</v>
      </c>
      <c r="B198" s="28" t="s">
        <v>185</v>
      </c>
      <c r="C198" s="28" t="s">
        <v>222</v>
      </c>
      <c r="D198" s="35" t="s">
        <v>293</v>
      </c>
      <c r="E198" s="60">
        <f>282298.9+20089+560.6</f>
        <v>302948.5</v>
      </c>
    </row>
    <row r="199" spans="1:5" ht="140.4" x14ac:dyDescent="0.25">
      <c r="A199" s="5">
        <f t="shared" si="2"/>
        <v>191</v>
      </c>
      <c r="B199" s="28" t="s">
        <v>185</v>
      </c>
      <c r="C199" s="28" t="s">
        <v>223</v>
      </c>
      <c r="D199" s="35" t="s">
        <v>224</v>
      </c>
      <c r="E199" s="60">
        <v>3837.4</v>
      </c>
    </row>
    <row r="200" spans="1:5" ht="91.2" customHeight="1" x14ac:dyDescent="0.25">
      <c r="A200" s="5">
        <f t="shared" si="2"/>
        <v>192</v>
      </c>
      <c r="B200" s="28" t="s">
        <v>185</v>
      </c>
      <c r="C200" s="28" t="s">
        <v>225</v>
      </c>
      <c r="D200" s="35" t="s">
        <v>226</v>
      </c>
      <c r="E200" s="60">
        <v>155.1</v>
      </c>
    </row>
    <row r="201" spans="1:5" ht="31.2" customHeight="1" x14ac:dyDescent="0.25">
      <c r="A201" s="5">
        <f t="shared" si="2"/>
        <v>193</v>
      </c>
      <c r="B201" s="28" t="s">
        <v>185</v>
      </c>
      <c r="C201" s="28" t="s">
        <v>227</v>
      </c>
      <c r="D201" s="35" t="s">
        <v>228</v>
      </c>
      <c r="E201" s="60">
        <f>344.8+63.8</f>
        <v>408.6</v>
      </c>
    </row>
    <row r="202" spans="1:5" ht="109.2" customHeight="1" x14ac:dyDescent="0.25">
      <c r="A202" s="5">
        <f t="shared" si="2"/>
        <v>194</v>
      </c>
      <c r="B202" s="28" t="s">
        <v>185</v>
      </c>
      <c r="C202" s="28" t="s">
        <v>229</v>
      </c>
      <c r="D202" s="35" t="s">
        <v>230</v>
      </c>
      <c r="E202" s="60">
        <f>163746.8+17289.7</f>
        <v>181036.5</v>
      </c>
    </row>
    <row r="203" spans="1:5" ht="93.6" customHeight="1" x14ac:dyDescent="0.25">
      <c r="A203" s="5">
        <f t="shared" ref="A203:A241" si="3">A202+1</f>
        <v>195</v>
      </c>
      <c r="B203" s="28" t="s">
        <v>185</v>
      </c>
      <c r="C203" s="28" t="s">
        <v>231</v>
      </c>
      <c r="D203" s="35" t="s">
        <v>232</v>
      </c>
      <c r="E203" s="60">
        <f>2324.3+425.7</f>
        <v>2750</v>
      </c>
    </row>
    <row r="204" spans="1:5" ht="90.6" customHeight="1" x14ac:dyDescent="0.25">
      <c r="A204" s="5">
        <f t="shared" si="3"/>
        <v>196</v>
      </c>
      <c r="B204" s="28" t="s">
        <v>185</v>
      </c>
      <c r="C204" s="28" t="s">
        <v>233</v>
      </c>
      <c r="D204" s="35" t="s">
        <v>234</v>
      </c>
      <c r="E204" s="60">
        <v>14825.7</v>
      </c>
    </row>
    <row r="205" spans="1:5" ht="156" x14ac:dyDescent="0.25">
      <c r="A205" s="5">
        <f t="shared" si="3"/>
        <v>197</v>
      </c>
      <c r="B205" s="28" t="s">
        <v>185</v>
      </c>
      <c r="C205" s="28" t="s">
        <v>235</v>
      </c>
      <c r="D205" s="35" t="s">
        <v>331</v>
      </c>
      <c r="E205" s="60">
        <f>261.5+48.5</f>
        <v>310</v>
      </c>
    </row>
    <row r="206" spans="1:5" ht="50.4" customHeight="1" x14ac:dyDescent="0.25">
      <c r="A206" s="5">
        <f t="shared" si="3"/>
        <v>198</v>
      </c>
      <c r="B206" s="28" t="s">
        <v>43</v>
      </c>
      <c r="C206" s="28" t="s">
        <v>236</v>
      </c>
      <c r="D206" s="35" t="s">
        <v>237</v>
      </c>
      <c r="E206" s="60">
        <f>E207</f>
        <v>1205.5999999999999</v>
      </c>
    </row>
    <row r="207" spans="1:5" ht="65.400000000000006" customHeight="1" x14ac:dyDescent="0.25">
      <c r="A207" s="5">
        <f t="shared" si="3"/>
        <v>199</v>
      </c>
      <c r="B207" s="28" t="s">
        <v>185</v>
      </c>
      <c r="C207" s="28" t="s">
        <v>238</v>
      </c>
      <c r="D207" s="34" t="s">
        <v>239</v>
      </c>
      <c r="E207" s="60">
        <f>255.6+950</f>
        <v>1205.5999999999999</v>
      </c>
    </row>
    <row r="208" spans="1:5" ht="62.4" customHeight="1" x14ac:dyDescent="0.25">
      <c r="A208" s="5">
        <f t="shared" si="3"/>
        <v>200</v>
      </c>
      <c r="B208" s="28" t="s">
        <v>43</v>
      </c>
      <c r="C208" s="37" t="s">
        <v>333</v>
      </c>
      <c r="D208" s="38" t="s">
        <v>335</v>
      </c>
      <c r="E208" s="60">
        <f>E209</f>
        <v>32458.7</v>
      </c>
    </row>
    <row r="209" spans="1:5" ht="78" x14ac:dyDescent="0.25">
      <c r="A209" s="5">
        <f t="shared" si="3"/>
        <v>201</v>
      </c>
      <c r="B209" s="28" t="s">
        <v>185</v>
      </c>
      <c r="C209" s="37" t="s">
        <v>334</v>
      </c>
      <c r="D209" s="38" t="s">
        <v>332</v>
      </c>
      <c r="E209" s="60">
        <v>32458.7</v>
      </c>
    </row>
    <row r="210" spans="1:5" ht="46.8" x14ac:dyDescent="0.25">
      <c r="A210" s="5">
        <f t="shared" si="3"/>
        <v>202</v>
      </c>
      <c r="B210" s="28" t="s">
        <v>43</v>
      </c>
      <c r="C210" s="28" t="s">
        <v>240</v>
      </c>
      <c r="D210" s="34" t="s">
        <v>241</v>
      </c>
      <c r="E210" s="60">
        <f>E211</f>
        <v>5841.1</v>
      </c>
    </row>
    <row r="211" spans="1:5" ht="58.2" customHeight="1" x14ac:dyDescent="0.25">
      <c r="A211" s="5">
        <f t="shared" si="3"/>
        <v>203</v>
      </c>
      <c r="B211" s="28" t="s">
        <v>185</v>
      </c>
      <c r="C211" s="28" t="s">
        <v>242</v>
      </c>
      <c r="D211" s="34" t="s">
        <v>243</v>
      </c>
      <c r="E211" s="60">
        <f>7868-2026.9</f>
        <v>5841.1</v>
      </c>
    </row>
    <row r="212" spans="1:5" ht="62.4" x14ac:dyDescent="0.25">
      <c r="A212" s="5">
        <f t="shared" si="3"/>
        <v>204</v>
      </c>
      <c r="B212" s="28" t="s">
        <v>43</v>
      </c>
      <c r="C212" s="28" t="s">
        <v>244</v>
      </c>
      <c r="D212" s="34" t="s">
        <v>245</v>
      </c>
      <c r="E212" s="60">
        <f>E213</f>
        <v>99.9</v>
      </c>
    </row>
    <row r="213" spans="1:5" ht="78" x14ac:dyDescent="0.25">
      <c r="A213" s="5">
        <f t="shared" si="3"/>
        <v>205</v>
      </c>
      <c r="B213" s="28" t="s">
        <v>185</v>
      </c>
      <c r="C213" s="28" t="s">
        <v>246</v>
      </c>
      <c r="D213" s="34" t="s">
        <v>247</v>
      </c>
      <c r="E213" s="60">
        <f>98.4+1.5</f>
        <v>99.9</v>
      </c>
    </row>
    <row r="214" spans="1:5" ht="15.6" x14ac:dyDescent="0.25">
      <c r="A214" s="5">
        <f t="shared" si="3"/>
        <v>206</v>
      </c>
      <c r="B214" s="23" t="s">
        <v>43</v>
      </c>
      <c r="C214" s="23" t="s">
        <v>370</v>
      </c>
      <c r="D214" s="76" t="s">
        <v>371</v>
      </c>
      <c r="E214" s="68">
        <f>E215+E217+E219+E221</f>
        <v>124883.13176</v>
      </c>
    </row>
    <row r="215" spans="1:5" ht="156" x14ac:dyDescent="0.3">
      <c r="A215" s="5">
        <f t="shared" si="3"/>
        <v>207</v>
      </c>
      <c r="B215" s="28" t="s">
        <v>43</v>
      </c>
      <c r="C215" s="49" t="s">
        <v>372</v>
      </c>
      <c r="D215" s="50" t="s">
        <v>373</v>
      </c>
      <c r="E215" s="60">
        <f>E216</f>
        <v>703.1</v>
      </c>
    </row>
    <row r="216" spans="1:5" ht="171.6" x14ac:dyDescent="0.3">
      <c r="A216" s="5">
        <f t="shared" si="3"/>
        <v>208</v>
      </c>
      <c r="B216" s="28" t="s">
        <v>185</v>
      </c>
      <c r="C216" s="49" t="s">
        <v>374</v>
      </c>
      <c r="D216" s="50" t="s">
        <v>375</v>
      </c>
      <c r="E216" s="60">
        <v>703.1</v>
      </c>
    </row>
    <row r="217" spans="1:5" ht="78" x14ac:dyDescent="0.3">
      <c r="A217" s="5">
        <f t="shared" si="3"/>
        <v>209</v>
      </c>
      <c r="B217" s="28" t="s">
        <v>43</v>
      </c>
      <c r="C217" s="49" t="s">
        <v>376</v>
      </c>
      <c r="D217" s="51" t="s">
        <v>377</v>
      </c>
      <c r="E217" s="60">
        <f>E218</f>
        <v>32341.7</v>
      </c>
    </row>
    <row r="218" spans="1:5" ht="78" x14ac:dyDescent="0.3">
      <c r="A218" s="5">
        <f t="shared" si="3"/>
        <v>210</v>
      </c>
      <c r="B218" s="28" t="s">
        <v>185</v>
      </c>
      <c r="C218" s="49" t="s">
        <v>378</v>
      </c>
      <c r="D218" s="51" t="s">
        <v>379</v>
      </c>
      <c r="E218" s="60">
        <v>32341.7</v>
      </c>
    </row>
    <row r="219" spans="1:5" ht="78" x14ac:dyDescent="0.3">
      <c r="A219" s="5">
        <f t="shared" si="3"/>
        <v>211</v>
      </c>
      <c r="B219" s="28" t="s">
        <v>43</v>
      </c>
      <c r="C219" s="49" t="s">
        <v>380</v>
      </c>
      <c r="D219" s="51" t="s">
        <v>381</v>
      </c>
      <c r="E219" s="60">
        <f>E220</f>
        <v>2524.5</v>
      </c>
    </row>
    <row r="220" spans="1:5" ht="93.6" x14ac:dyDescent="0.3">
      <c r="A220" s="5">
        <f t="shared" si="3"/>
        <v>212</v>
      </c>
      <c r="B220" s="28" t="s">
        <v>185</v>
      </c>
      <c r="C220" s="49" t="s">
        <v>382</v>
      </c>
      <c r="D220" s="51" t="s">
        <v>383</v>
      </c>
      <c r="E220" s="60">
        <v>2524.5</v>
      </c>
    </row>
    <row r="221" spans="1:5" ht="31.2" x14ac:dyDescent="0.3">
      <c r="A221" s="5">
        <f t="shared" si="3"/>
        <v>213</v>
      </c>
      <c r="B221" s="23" t="s">
        <v>43</v>
      </c>
      <c r="C221" s="52" t="s">
        <v>384</v>
      </c>
      <c r="D221" s="53" t="s">
        <v>385</v>
      </c>
      <c r="E221" s="68">
        <f>E222</f>
        <v>89313.831760000001</v>
      </c>
    </row>
    <row r="222" spans="1:5" ht="33" customHeight="1" x14ac:dyDescent="0.25">
      <c r="A222" s="5">
        <f t="shared" si="3"/>
        <v>214</v>
      </c>
      <c r="B222" s="23" t="s">
        <v>43</v>
      </c>
      <c r="C222" s="52" t="s">
        <v>386</v>
      </c>
      <c r="D222" s="79" t="s">
        <v>387</v>
      </c>
      <c r="E222" s="68">
        <f>E235+E232+E227+E228+E223+E229+E233+E234+E226+E230+E231</f>
        <v>89313.831760000001</v>
      </c>
    </row>
    <row r="223" spans="1:5" ht="109.2" x14ac:dyDescent="0.25">
      <c r="A223" s="5">
        <f t="shared" si="3"/>
        <v>215</v>
      </c>
      <c r="B223" s="71">
        <v>991</v>
      </c>
      <c r="C223" s="28" t="s">
        <v>388</v>
      </c>
      <c r="D223" s="29" t="s">
        <v>389</v>
      </c>
      <c r="E223" s="60">
        <v>2402.1999999999998</v>
      </c>
    </row>
    <row r="224" spans="1:5" ht="31.2" hidden="1" x14ac:dyDescent="0.25">
      <c r="A224" s="5">
        <f t="shared" si="3"/>
        <v>216</v>
      </c>
      <c r="B224" s="71">
        <v>991</v>
      </c>
      <c r="C224" s="28" t="s">
        <v>390</v>
      </c>
      <c r="D224" s="29" t="s">
        <v>391</v>
      </c>
      <c r="E224" s="60"/>
    </row>
    <row r="225" spans="1:5" ht="109.2" hidden="1" x14ac:dyDescent="0.3">
      <c r="A225" s="5">
        <f t="shared" si="3"/>
        <v>217</v>
      </c>
      <c r="B225" s="28" t="s">
        <v>185</v>
      </c>
      <c r="C225" s="49" t="s">
        <v>392</v>
      </c>
      <c r="D225" s="51" t="s">
        <v>393</v>
      </c>
      <c r="E225" s="60"/>
    </row>
    <row r="226" spans="1:5" ht="63.6" customHeight="1" x14ac:dyDescent="0.3">
      <c r="A226" s="5">
        <f t="shared" si="3"/>
        <v>218</v>
      </c>
      <c r="B226" s="28" t="s">
        <v>185</v>
      </c>
      <c r="C226" s="72" t="s">
        <v>420</v>
      </c>
      <c r="D226" s="59" t="s">
        <v>421</v>
      </c>
      <c r="E226" s="60">
        <v>1576.8</v>
      </c>
    </row>
    <row r="227" spans="1:5" ht="109.2" x14ac:dyDescent="0.3">
      <c r="A227" s="5">
        <f t="shared" si="3"/>
        <v>219</v>
      </c>
      <c r="B227" s="28" t="s">
        <v>185</v>
      </c>
      <c r="C227" s="54" t="s">
        <v>394</v>
      </c>
      <c r="D227" s="51" t="s">
        <v>395</v>
      </c>
      <c r="E227" s="60">
        <v>285.60005999999998</v>
      </c>
    </row>
    <row r="228" spans="1:5" ht="52.2" customHeight="1" x14ac:dyDescent="0.25">
      <c r="A228" s="5">
        <f t="shared" si="3"/>
        <v>220</v>
      </c>
      <c r="B228" s="71">
        <v>991</v>
      </c>
      <c r="C228" s="49" t="s">
        <v>396</v>
      </c>
      <c r="D228" s="29" t="s">
        <v>397</v>
      </c>
      <c r="E228" s="60">
        <v>2615.1</v>
      </c>
    </row>
    <row r="229" spans="1:5" ht="62.4" x14ac:dyDescent="0.25">
      <c r="A229" s="5">
        <f t="shared" si="3"/>
        <v>221</v>
      </c>
      <c r="B229" s="71">
        <v>991</v>
      </c>
      <c r="C229" s="49" t="s">
        <v>398</v>
      </c>
      <c r="D229" s="29" t="s">
        <v>399</v>
      </c>
      <c r="E229" s="60">
        <v>959.8</v>
      </c>
    </row>
    <row r="230" spans="1:5" ht="171.6" x14ac:dyDescent="0.25">
      <c r="A230" s="5">
        <f t="shared" si="3"/>
        <v>222</v>
      </c>
      <c r="B230" s="71">
        <v>991</v>
      </c>
      <c r="C230" s="49" t="s">
        <v>400</v>
      </c>
      <c r="D230" s="29" t="s">
        <v>401</v>
      </c>
      <c r="E230" s="60">
        <v>408.1277</v>
      </c>
    </row>
    <row r="231" spans="1:5" ht="62.4" x14ac:dyDescent="0.25">
      <c r="A231" s="5">
        <f t="shared" si="3"/>
        <v>223</v>
      </c>
      <c r="B231" s="71">
        <v>991</v>
      </c>
      <c r="C231" s="54" t="s">
        <v>402</v>
      </c>
      <c r="D231" s="55" t="s">
        <v>403</v>
      </c>
      <c r="E231" s="60">
        <v>8199.2039999999997</v>
      </c>
    </row>
    <row r="232" spans="1:5" ht="124.8" x14ac:dyDescent="0.3">
      <c r="A232" s="5">
        <f t="shared" si="3"/>
        <v>224</v>
      </c>
      <c r="B232" s="71">
        <v>991</v>
      </c>
      <c r="C232" s="54" t="s">
        <v>404</v>
      </c>
      <c r="D232" s="73" t="s">
        <v>405</v>
      </c>
      <c r="E232" s="60">
        <v>67133.2</v>
      </c>
    </row>
    <row r="233" spans="1:5" ht="124.8" x14ac:dyDescent="0.25">
      <c r="A233" s="5">
        <f t="shared" si="3"/>
        <v>225</v>
      </c>
      <c r="B233" s="71">
        <v>991</v>
      </c>
      <c r="C233" s="49" t="s">
        <v>406</v>
      </c>
      <c r="D233" s="29" t="s">
        <v>407</v>
      </c>
      <c r="E233" s="60">
        <v>369.8</v>
      </c>
    </row>
    <row r="234" spans="1:5" ht="46.8" x14ac:dyDescent="0.25">
      <c r="A234" s="5">
        <f t="shared" si="3"/>
        <v>226</v>
      </c>
      <c r="B234" s="74">
        <v>991</v>
      </c>
      <c r="C234" s="74" t="s">
        <v>408</v>
      </c>
      <c r="D234" s="75" t="s">
        <v>409</v>
      </c>
      <c r="E234" s="60">
        <v>1864</v>
      </c>
    </row>
    <row r="235" spans="1:5" ht="46.8" x14ac:dyDescent="0.3">
      <c r="A235" s="5">
        <f t="shared" si="3"/>
        <v>227</v>
      </c>
      <c r="B235" s="28" t="s">
        <v>185</v>
      </c>
      <c r="C235" s="49" t="s">
        <v>410</v>
      </c>
      <c r="D235" s="51" t="s">
        <v>411</v>
      </c>
      <c r="E235" s="60">
        <v>3500</v>
      </c>
    </row>
    <row r="236" spans="1:5" ht="15.6" x14ac:dyDescent="0.25">
      <c r="A236" s="5">
        <f t="shared" si="3"/>
        <v>228</v>
      </c>
      <c r="B236" s="9" t="s">
        <v>43</v>
      </c>
      <c r="C236" s="6" t="s">
        <v>163</v>
      </c>
      <c r="D236" s="7" t="s">
        <v>37</v>
      </c>
      <c r="E236" s="8">
        <f>E237</f>
        <v>1300</v>
      </c>
    </row>
    <row r="237" spans="1:5" ht="31.2" x14ac:dyDescent="0.25">
      <c r="A237" s="5">
        <f t="shared" si="3"/>
        <v>229</v>
      </c>
      <c r="B237" s="9" t="s">
        <v>43</v>
      </c>
      <c r="C237" s="9" t="s">
        <v>165</v>
      </c>
      <c r="D237" s="10" t="s">
        <v>38</v>
      </c>
      <c r="E237" s="12">
        <f>SUM(E238:E238)</f>
        <v>1300</v>
      </c>
    </row>
    <row r="238" spans="1:5" ht="31.2" x14ac:dyDescent="0.25">
      <c r="A238" s="5">
        <f t="shared" si="3"/>
        <v>230</v>
      </c>
      <c r="B238" s="9" t="s">
        <v>267</v>
      </c>
      <c r="C238" s="9" t="s">
        <v>164</v>
      </c>
      <c r="D238" s="10" t="s">
        <v>38</v>
      </c>
      <c r="E238" s="12">
        <v>1300</v>
      </c>
    </row>
    <row r="239" spans="1:5" ht="54" customHeight="1" x14ac:dyDescent="0.25">
      <c r="A239" s="5">
        <f t="shared" si="3"/>
        <v>231</v>
      </c>
      <c r="B239" s="9" t="s">
        <v>43</v>
      </c>
      <c r="C239" s="6" t="s">
        <v>412</v>
      </c>
      <c r="D239" s="56" t="s">
        <v>413</v>
      </c>
      <c r="E239" s="8">
        <f>SUM(E240:E240)</f>
        <v>-1040.2727299999999</v>
      </c>
    </row>
    <row r="240" spans="1:5" ht="62.4" x14ac:dyDescent="0.25">
      <c r="A240" s="5">
        <f t="shared" si="3"/>
        <v>232</v>
      </c>
      <c r="B240" s="9" t="s">
        <v>185</v>
      </c>
      <c r="C240" s="9" t="s">
        <v>414</v>
      </c>
      <c r="D240" s="57" t="s">
        <v>415</v>
      </c>
      <c r="E240" s="30">
        <f>-1040.27273</f>
        <v>-1040.2727299999999</v>
      </c>
    </row>
    <row r="241" spans="1:5" ht="15.6" x14ac:dyDescent="0.3">
      <c r="A241" s="5">
        <f t="shared" si="3"/>
        <v>233</v>
      </c>
      <c r="B241" s="80" t="s">
        <v>348</v>
      </c>
      <c r="C241" s="80"/>
      <c r="D241" s="80"/>
      <c r="E241" s="89">
        <f>E10+E136</f>
        <v>2233588.0749300001</v>
      </c>
    </row>
  </sheetData>
  <mergeCells count="9">
    <mergeCell ref="B241:D241"/>
    <mergeCell ref="A1:E1"/>
    <mergeCell ref="A3:E3"/>
    <mergeCell ref="B5:E5"/>
    <mergeCell ref="A7:A8"/>
    <mergeCell ref="B7:B8"/>
    <mergeCell ref="C7:C8"/>
    <mergeCell ref="D7:D8"/>
    <mergeCell ref="E7:E8"/>
  </mergeCells>
  <pageMargins left="0.51181102362204722" right="0.19685039370078741" top="0.15748031496062992" bottom="0.19685039370078741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04fobma</dc:creator>
  <dc:description>POI HSSF rep:2.53.0.159</dc:description>
  <cp:lastModifiedBy>Юлия В. Просвирнина</cp:lastModifiedBy>
  <cp:lastPrinted>2025-12-19T07:20:15Z</cp:lastPrinted>
  <dcterms:created xsi:type="dcterms:W3CDTF">2021-11-01T09:50:52Z</dcterms:created>
  <dcterms:modified xsi:type="dcterms:W3CDTF">2026-04-29T04:16:01Z</dcterms:modified>
</cp:coreProperties>
</file>