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B20" i="3"/>
  <c r="C87" l="1"/>
  <c r="B42" l="1"/>
  <c r="D68"/>
  <c r="B58"/>
  <c r="C58"/>
  <c r="C53" l="1"/>
  <c r="C47"/>
  <c r="C65"/>
  <c r="B65"/>
  <c r="B35"/>
  <c r="B25"/>
  <c r="C42"/>
  <c r="C95" l="1"/>
  <c r="D57"/>
  <c r="B87"/>
  <c r="C60"/>
  <c r="D21"/>
  <c r="D14"/>
  <c r="B60"/>
  <c r="B53"/>
  <c r="D84"/>
  <c r="D37"/>
  <c r="C35"/>
  <c r="E15" i="4"/>
  <c r="C15"/>
  <c r="D15"/>
  <c r="B15"/>
  <c r="B47" i="3" l="1"/>
  <c r="C25"/>
  <c r="B22" l="1"/>
  <c r="D13"/>
  <c r="D35" l="1"/>
  <c r="C38"/>
  <c r="D19"/>
  <c r="D20"/>
  <c r="D29"/>
  <c r="C22"/>
  <c r="C94" l="1"/>
  <c r="B94"/>
  <c r="B90"/>
  <c r="D71"/>
  <c r="D86"/>
  <c r="D80"/>
  <c r="C70"/>
  <c r="B70"/>
  <c r="D78"/>
  <c r="D85"/>
  <c r="D77"/>
  <c r="D79"/>
  <c r="D81"/>
  <c r="D82"/>
  <c r="D83"/>
  <c r="B33"/>
  <c r="B38"/>
  <c r="B56"/>
  <c r="D27"/>
  <c r="D10"/>
  <c r="D50"/>
  <c r="D9"/>
  <c r="C33"/>
  <c r="C56"/>
  <c r="D56" s="1"/>
  <c r="D69"/>
  <c r="D67"/>
  <c r="D66"/>
  <c r="D64"/>
  <c r="D63"/>
  <c r="D62"/>
  <c r="D61"/>
  <c r="D55"/>
  <c r="D54"/>
  <c r="D52"/>
  <c r="D51"/>
  <c r="D49"/>
  <c r="D46"/>
  <c r="D44"/>
  <c r="D43"/>
  <c r="D41"/>
  <c r="D40"/>
  <c r="D39"/>
  <c r="D36"/>
  <c r="D34"/>
  <c r="D32"/>
  <c r="D30"/>
  <c r="D28"/>
  <c r="D26"/>
  <c r="D15"/>
  <c r="D17"/>
  <c r="D18"/>
  <c r="D16"/>
  <c r="D8"/>
  <c r="D11"/>
  <c r="D12"/>
  <c r="D7"/>
  <c r="D76"/>
  <c r="D48"/>
  <c r="C72" l="1"/>
  <c r="B72"/>
  <c r="D70"/>
  <c r="D33"/>
  <c r="D22"/>
  <c r="C93"/>
  <c r="C96" s="1"/>
  <c r="D38"/>
  <c r="D87"/>
  <c r="D45"/>
  <c r="D42"/>
  <c r="D60"/>
  <c r="D65"/>
  <c r="D53"/>
  <c r="D47"/>
  <c r="D25"/>
  <c r="C89" l="1"/>
  <c r="B89"/>
  <c r="B95"/>
  <c r="B93" s="1"/>
  <c r="B96" s="1"/>
  <c r="D72" l="1"/>
</calcChain>
</file>

<file path=xl/sharedStrings.xml><?xml version="1.0" encoding="utf-8"?>
<sst xmlns="http://schemas.openxmlformats.org/spreadsheetml/2006/main" count="133" uniqueCount="109">
  <si>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</si>
  <si>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</si>
  <si>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</si>
  <si>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</si>
  <si>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</si>
  <si>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</si>
  <si>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</si>
  <si>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</si>
  <si>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</si>
  <si>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</si>
  <si>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</si>
  <si>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</si>
  <si>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</si>
  <si>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</si>
  <si>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</si>
  <si>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</si>
  <si>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Финансовое  управление  администрации  г.Дивногорска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</si>
  <si>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</si>
  <si>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</si>
  <si>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</si>
  <si>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</si>
  <si>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</si>
  <si>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</si>
  <si>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</si>
  <si>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</si>
  <si>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</si>
  <si>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</si>
  <si>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</si>
  <si>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</si>
  <si>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</si>
  <si>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</si>
  <si>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</si>
  <si>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</si>
  <si>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</si>
  <si>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</si>
  <si>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</si>
  <si>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</si>
  <si>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</si>
  <si>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</si>
  <si>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</si>
  <si>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</si>
  <si>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</si>
  <si>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</si>
  <si>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</si>
  <si>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</si>
  <si>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</si>
  <si>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</si>
  <si>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</si>
  <si>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</si>
  <si>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</si>
  <si>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</si>
  <si>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</si>
  <si>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</si>
  <si>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</si>
  <si>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</si>
  <si>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</si>
  <si>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</si>
  <si>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</si>
  <si>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</si>
  <si>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</si>
  <si>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</si>
  <si>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</si>
  <si>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</si>
  <si>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</si>
  <si>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</si>
  <si>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</si>
  <si>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</si>
  <si>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</si>
  <si>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</si>
  <si>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</si>
  <si>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</si>
  <si>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</si>
  <si>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</si>
  <si>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</si>
  <si>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</si>
  <si>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</si>
  <si>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</si>
  <si>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</si>
  <si>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</si>
  <si>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</si>
  <si>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</si>
  <si>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</si>
  <si>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</si>
  <si>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</si>
  <si>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</si>
  <si>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</si>
  <si>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Возврат остатков МБТ прошлых лет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</si>
  <si>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</si>
  <si>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</si>
  <si>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</si>
  <si>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Другие вопросы вопросы в области здравоохранения</t>
  </si>
  <si>
    <t xml:space="preserve">Безвозмездные, прочие безвозмездные  поступления </t>
  </si>
  <si>
    <t>о ходе исполнения местного бюджета  г.Дивногорска  на 01 февраля 2023  года</t>
  </si>
  <si>
    <t>Спорт высших достижений</t>
  </si>
  <si>
    <t>Среднесписочная численность  работников  бюджетной  сферы:</t>
  </si>
  <si>
    <t>Представительный  орган</t>
  </si>
  <si>
    <t>4 человека</t>
  </si>
  <si>
    <t>Местная  администрация</t>
  </si>
  <si>
    <t>76 человек</t>
  </si>
  <si>
    <t xml:space="preserve"> 44 человек</t>
  </si>
  <si>
    <t>1 078 человек</t>
  </si>
  <si>
    <t xml:space="preserve"> Культура </t>
  </si>
  <si>
    <t>207 человек</t>
  </si>
  <si>
    <t xml:space="preserve"> 62 человека</t>
  </si>
  <si>
    <t>Всего по бюджетной сфере:</t>
  </si>
  <si>
    <t>1471 человек</t>
  </si>
  <si>
    <t xml:space="preserve">Заработная  плата (КВР 111, 121) </t>
  </si>
  <si>
    <t>99 972,9 тыс. рублей</t>
  </si>
  <si>
    <t>16 534,4 тыс. рублей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</si>
</sst>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  <numFmt numFmtId="171" formatCode="0.0"/>
  </numFmts>
  <fonts count="13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169" fontId="0" fillId="0" borderId="0" xfId="2" applyNumberFormat="1" applyFont="1"/>
    <xf numFmtId="0" fontId="5" fillId="0" borderId="1" xfId="0" applyFont="1" applyBorder="1" applyAlignment="1">
      <alignment horizontal="center"/>
    </xf>
    <xf numFmtId="165" fontId="10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1" fontId="10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/>
    <xf numFmtId="2" fontId="11" fillId="3" borderId="1" xfId="0" applyNumberFormat="1" applyFont="1" applyFill="1" applyBorder="1" applyAlignment="1">
      <alignment horizontal="left" wrapText="1"/>
    </xf>
    <xf numFmtId="0" fontId="11" fillId="0" borderId="1" xfId="0" applyFont="1" applyFill="1" applyBorder="1" applyAlignment="1">
      <alignment vertical="distributed" wrapText="1"/>
    </xf>
    <xf numFmtId="0" fontId="11" fillId="0" borderId="1" xfId="0" applyFont="1" applyFill="1" applyBorder="1" applyAlignment="1">
      <alignment vertical="distributed"/>
    </xf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168" fontId="4" fillId="0" borderId="2" xfId="0" applyNumberFormat="1" applyFont="1" applyBorder="1" applyAlignment="1">
      <alignment vertical="top" wrapText="1"/>
    </xf>
    <xf numFmtId="0" fontId="1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H115"/>
  <sheetViews>
    <sheetView tabSelected="1" workbookViewId="0">
      <selection activeCell="C19" sqref="C19"/>
    </sheetView>
  </sheetViews>
  <sheetFormatPr defaultRowHeight="13.2"/>
  <cols>
    <col min="1" max="1" width="45.109375" customWidth="1"/>
    <col min="2" max="2" width="15.5546875" customWidth="1"/>
    <col min="3" max="4" width="13.33203125" customWidth="1"/>
    <col min="5" max="5" width="19.109375" customWidth="1"/>
    <col min="6" max="6" width="14.6640625" customWidth="1"/>
    <col min="7" max="7" width="11.88671875" bestFit="1" customWidth="1"/>
    <col min="8" max="8" width="15.88671875" customWidth="1"/>
  </cols>
  <sheetData>
    <row r="2" spans="1:6" ht="20.399999999999999">
      <c r="A2" s="80" t="s">
        <v>0</v>
      </c>
      <c r="B2" s="80"/>
      <c r="C2" s="80"/>
      <c r="D2" s="80"/>
    </row>
    <row r="3" spans="1:6" ht="17.25" customHeight="1">
      <c r="A3" s="81" t="s">
        <v>92</v>
      </c>
      <c r="B3" s="81"/>
      <c r="C3" s="81"/>
      <c r="D3" s="81"/>
    </row>
    <row r="4" spans="1:6">
      <c r="A4" s="2"/>
      <c r="B4" s="2"/>
      <c r="C4" s="2"/>
      <c r="D4" s="2" t="s">
        <v>1</v>
      </c>
    </row>
    <row r="5" spans="1:6">
      <c r="A5" s="3" t="s">
        <v>2</v>
      </c>
      <c r="B5" s="3" t="s">
        <v>3</v>
      </c>
      <c r="C5" s="3" t="s">
        <v>4</v>
      </c>
      <c r="D5" s="3" t="s">
        <v>5</v>
      </c>
    </row>
    <row r="6" spans="1:6" ht="15.6">
      <c r="A6" s="77" t="s">
        <v>6</v>
      </c>
      <c r="B6" s="78"/>
      <c r="C6" s="78"/>
      <c r="D6" s="79"/>
    </row>
    <row r="7" spans="1:6">
      <c r="A7" s="45" t="s">
        <v>7</v>
      </c>
      <c r="B7" s="37">
        <v>318259.09999999998</v>
      </c>
      <c r="C7" s="38">
        <v>2872.6</v>
      </c>
      <c r="D7" s="23">
        <f>C7/B7</f>
        <v>9.0259791471791386E-3</v>
      </c>
      <c r="E7" s="29"/>
      <c r="F7" s="29"/>
    </row>
    <row r="8" spans="1:6">
      <c r="A8" s="46" t="s">
        <v>8</v>
      </c>
      <c r="B8" s="37">
        <v>204668.2</v>
      </c>
      <c r="C8" s="37">
        <v>4243.3</v>
      </c>
      <c r="D8" s="23">
        <f t="shared" ref="D8:D22" si="0">C8/B8</f>
        <v>2.073258083082765E-2</v>
      </c>
    </row>
    <row r="9" spans="1:6" ht="25.5" customHeight="1">
      <c r="A9" s="47" t="s">
        <v>23</v>
      </c>
      <c r="B9" s="37">
        <v>3608.1</v>
      </c>
      <c r="C9" s="37">
        <v>155.1</v>
      </c>
      <c r="D9" s="23">
        <f t="shared" si="0"/>
        <v>4.298661345306394E-2</v>
      </c>
      <c r="F9" s="29"/>
    </row>
    <row r="10" spans="1:6">
      <c r="A10" s="45" t="s">
        <v>9</v>
      </c>
      <c r="B10" s="37">
        <v>56559</v>
      </c>
      <c r="C10" s="39">
        <v>575.79999999999995</v>
      </c>
      <c r="D10" s="23">
        <f t="shared" si="0"/>
        <v>1.0180519457557593E-2</v>
      </c>
    </row>
    <row r="11" spans="1:6">
      <c r="A11" s="45" t="s">
        <v>10</v>
      </c>
      <c r="B11" s="37">
        <v>45940.2</v>
      </c>
      <c r="C11" s="38">
        <v>1005.6</v>
      </c>
      <c r="D11" s="23">
        <f t="shared" si="0"/>
        <v>2.1889325688612588E-2</v>
      </c>
    </row>
    <row r="12" spans="1:6" ht="12" customHeight="1">
      <c r="A12" s="45" t="s">
        <v>11</v>
      </c>
      <c r="B12" s="37">
        <v>8168</v>
      </c>
      <c r="C12" s="37">
        <v>427.5</v>
      </c>
      <c r="D12" s="23">
        <f t="shared" si="0"/>
        <v>5.2338393731635652E-2</v>
      </c>
      <c r="F12" s="30"/>
    </row>
    <row r="13" spans="1:6" ht="27" customHeight="1">
      <c r="A13" s="48" t="s">
        <v>24</v>
      </c>
      <c r="B13" s="40">
        <v>46400.3</v>
      </c>
      <c r="C13" s="40">
        <v>14121</v>
      </c>
      <c r="D13" s="23">
        <f t="shared" si="0"/>
        <v>0.30432992890132177</v>
      </c>
      <c r="E13" s="30"/>
      <c r="F13" s="30"/>
    </row>
    <row r="14" spans="1:6">
      <c r="A14" s="46" t="s">
        <v>12</v>
      </c>
      <c r="B14" s="37">
        <v>72</v>
      </c>
      <c r="C14" s="60">
        <v>0</v>
      </c>
      <c r="D14" s="23">
        <f t="shared" si="0"/>
        <v>0</v>
      </c>
    </row>
    <row r="15" spans="1:6" ht="26.4">
      <c r="A15" s="49" t="s">
        <v>25</v>
      </c>
      <c r="B15" s="40">
        <v>4756.1000000000004</v>
      </c>
      <c r="C15" s="40">
        <v>108.7</v>
      </c>
      <c r="D15" s="41">
        <f>C15/B15</f>
        <v>2.285486007443073E-2</v>
      </c>
    </row>
    <row r="16" spans="1:6" ht="25.5" customHeight="1">
      <c r="A16" s="50" t="s">
        <v>26</v>
      </c>
      <c r="B16" s="40">
        <v>2500</v>
      </c>
      <c r="C16" s="40">
        <v>34.9</v>
      </c>
      <c r="D16" s="41">
        <f t="shared" si="0"/>
        <v>1.396E-2</v>
      </c>
      <c r="F16" s="30"/>
    </row>
    <row r="17" spans="1:8">
      <c r="A17" s="45" t="s">
        <v>21</v>
      </c>
      <c r="B17" s="42">
        <v>164</v>
      </c>
      <c r="C17" s="42">
        <v>10.199999999999999</v>
      </c>
      <c r="D17" s="43">
        <f>C17/B17</f>
        <v>6.2195121951219505E-2</v>
      </c>
      <c r="G17" s="1"/>
    </row>
    <row r="18" spans="1:8">
      <c r="A18" s="45" t="s">
        <v>13</v>
      </c>
      <c r="B18" s="37">
        <v>783</v>
      </c>
      <c r="C18" s="37">
        <v>92.9</v>
      </c>
      <c r="D18" s="23">
        <f t="shared" si="0"/>
        <v>0.11864623243933589</v>
      </c>
    </row>
    <row r="19" spans="1:8">
      <c r="A19" s="45" t="s">
        <v>17</v>
      </c>
      <c r="B19" s="37">
        <v>30</v>
      </c>
      <c r="C19" s="38">
        <v>-1</v>
      </c>
      <c r="D19" s="23">
        <f t="shared" si="0"/>
        <v>-3.3333333333333333E-2</v>
      </c>
      <c r="E19" s="28"/>
      <c r="F19" s="28"/>
    </row>
    <row r="20" spans="1:8" ht="12" customHeight="1">
      <c r="A20" s="50" t="s">
        <v>91</v>
      </c>
      <c r="B20" s="37">
        <f>787002.95+1300</f>
        <v>788302.95</v>
      </c>
      <c r="C20" s="38">
        <v>15548.7</v>
      </c>
      <c r="D20" s="23">
        <f t="shared" si="0"/>
        <v>1.9724269711282955E-2</v>
      </c>
      <c r="E20" s="29"/>
    </row>
    <row r="21" spans="1:8">
      <c r="A21" s="45" t="s">
        <v>86</v>
      </c>
      <c r="B21" s="38">
        <v>-104729.60000000001</v>
      </c>
      <c r="C21" s="38">
        <v>-104729.60000000001</v>
      </c>
      <c r="D21" s="23">
        <f t="shared" si="0"/>
        <v>1</v>
      </c>
      <c r="E21" s="29"/>
    </row>
    <row r="22" spans="1:8">
      <c r="A22" s="51" t="s">
        <v>14</v>
      </c>
      <c r="B22" s="36">
        <f>SUM(B7:B21)</f>
        <v>1375481.3499999999</v>
      </c>
      <c r="C22" s="59">
        <f>SUM(C7:C21)</f>
        <v>-65534.3</v>
      </c>
      <c r="D22" s="44">
        <f t="shared" si="0"/>
        <v>-4.7644630005343226E-2</v>
      </c>
      <c r="E22" s="1"/>
      <c r="F22" s="29"/>
    </row>
    <row r="23" spans="1:8">
      <c r="A23" s="4"/>
      <c r="B23" s="5"/>
      <c r="C23" s="5"/>
      <c r="D23" s="6"/>
      <c r="E23" s="29"/>
      <c r="F23" s="29"/>
      <c r="H23" s="29"/>
    </row>
    <row r="24" spans="1:8" ht="15.6">
      <c r="A24" s="77" t="s">
        <v>72</v>
      </c>
      <c r="B24" s="78"/>
      <c r="C24" s="78"/>
      <c r="D24" s="79"/>
      <c r="E24" s="29"/>
    </row>
    <row r="25" spans="1:8">
      <c r="A25" s="15" t="s">
        <v>27</v>
      </c>
      <c r="B25" s="21">
        <f>SUM(B26+B27+B28+B30)+B32+B31+B29</f>
        <v>110983.90000000002</v>
      </c>
      <c r="C25" s="21">
        <f>SUM(C26+C27+C28+C30)+C32+C31+C29</f>
        <v>1269.4000000000001</v>
      </c>
      <c r="D25" s="22">
        <f t="shared" ref="D25:D72" si="1">C25/B25</f>
        <v>1.143769501702499E-2</v>
      </c>
    </row>
    <row r="26" spans="1:8" ht="39.6">
      <c r="A26" s="16" t="s">
        <v>28</v>
      </c>
      <c r="B26" s="33">
        <v>2483.9</v>
      </c>
      <c r="C26" s="33">
        <v>0</v>
      </c>
      <c r="D26" s="23">
        <f t="shared" si="1"/>
        <v>0</v>
      </c>
    </row>
    <row r="27" spans="1:8" ht="40.200000000000003" customHeight="1">
      <c r="A27" s="16" t="s">
        <v>29</v>
      </c>
      <c r="B27" s="33">
        <v>4625.8</v>
      </c>
      <c r="C27" s="33">
        <v>66.599999999999994</v>
      </c>
      <c r="D27" s="23">
        <f>C27/B27</f>
        <v>1.4397509619957628E-2</v>
      </c>
      <c r="E27" s="30"/>
    </row>
    <row r="28" spans="1:8" ht="52.8">
      <c r="A28" s="16" t="s">
        <v>30</v>
      </c>
      <c r="B28" s="33">
        <v>50899.1</v>
      </c>
      <c r="C28" s="33">
        <v>813.8</v>
      </c>
      <c r="D28" s="23">
        <f t="shared" si="1"/>
        <v>1.5988494884978319E-2</v>
      </c>
    </row>
    <row r="29" spans="1:8" ht="17.399999999999999" customHeight="1">
      <c r="A29" s="16" t="s">
        <v>75</v>
      </c>
      <c r="B29" s="33">
        <v>1.1000000000000001</v>
      </c>
      <c r="C29" s="33">
        <v>0</v>
      </c>
      <c r="D29" s="23">
        <f t="shared" si="1"/>
        <v>0</v>
      </c>
    </row>
    <row r="30" spans="1:8" ht="39.6">
      <c r="A30" s="16" t="s">
        <v>31</v>
      </c>
      <c r="B30" s="33">
        <v>15378.8</v>
      </c>
      <c r="C30" s="33">
        <v>329</v>
      </c>
      <c r="D30" s="23">
        <f>C30/B30</f>
        <v>2.1393086586729785E-2</v>
      </c>
    </row>
    <row r="31" spans="1:8">
      <c r="A31" s="16" t="s">
        <v>73</v>
      </c>
      <c r="B31" s="33">
        <v>25241.4</v>
      </c>
      <c r="C31" s="33">
        <v>0</v>
      </c>
      <c r="D31" s="23">
        <v>0</v>
      </c>
    </row>
    <row r="32" spans="1:8">
      <c r="A32" s="16" t="s">
        <v>32</v>
      </c>
      <c r="B32" s="33">
        <v>12353.8</v>
      </c>
      <c r="C32" s="33">
        <v>60</v>
      </c>
      <c r="D32" s="23">
        <f t="shared" si="1"/>
        <v>4.8568051935436877E-3</v>
      </c>
    </row>
    <row r="33" spans="1:4">
      <c r="A33" s="17" t="s">
        <v>22</v>
      </c>
      <c r="B33" s="34">
        <f>B34</f>
        <v>4585.3999999999996</v>
      </c>
      <c r="C33" s="34">
        <f>C34</f>
        <v>37.1</v>
      </c>
      <c r="D33" s="22">
        <f t="shared" si="1"/>
        <v>8.0908971954464174E-3</v>
      </c>
    </row>
    <row r="34" spans="1:4" ht="17.399999999999999" customHeight="1">
      <c r="A34" s="16" t="s">
        <v>33</v>
      </c>
      <c r="B34" s="33">
        <v>4585.3999999999996</v>
      </c>
      <c r="C34" s="33">
        <v>37.1</v>
      </c>
      <c r="D34" s="23">
        <f t="shared" si="1"/>
        <v>8.0908971954464174E-3</v>
      </c>
    </row>
    <row r="35" spans="1:4" ht="26.4">
      <c r="A35" s="18" t="s">
        <v>34</v>
      </c>
      <c r="B35" s="34">
        <f>B36+B37</f>
        <v>4775.8999999999996</v>
      </c>
      <c r="C35" s="34">
        <f>C36+C37</f>
        <v>142.6</v>
      </c>
      <c r="D35" s="22">
        <f t="shared" si="1"/>
        <v>2.9858246613203795E-2</v>
      </c>
    </row>
    <row r="36" spans="1:4" ht="36.75" customHeight="1">
      <c r="A36" s="14" t="s">
        <v>87</v>
      </c>
      <c r="B36" s="33">
        <v>4745.8999999999996</v>
      </c>
      <c r="C36" s="33">
        <v>142.6</v>
      </c>
      <c r="D36" s="23">
        <f t="shared" si="1"/>
        <v>3.0046987926420701E-2</v>
      </c>
    </row>
    <row r="37" spans="1:4" ht="28.5" customHeight="1">
      <c r="A37" s="71" t="s">
        <v>89</v>
      </c>
      <c r="B37" s="72">
        <v>30</v>
      </c>
      <c r="C37" s="72">
        <v>0</v>
      </c>
      <c r="D37" s="23">
        <f t="shared" si="1"/>
        <v>0</v>
      </c>
    </row>
    <row r="38" spans="1:4">
      <c r="A38" s="19" t="s">
        <v>35</v>
      </c>
      <c r="B38" s="35">
        <f>SUM(B39:B39)+B41+B40</f>
        <v>58791</v>
      </c>
      <c r="C38" s="35">
        <f>SUM(C39:C39)+C41+C40</f>
        <v>0</v>
      </c>
      <c r="D38" s="22">
        <f t="shared" si="1"/>
        <v>0</v>
      </c>
    </row>
    <row r="39" spans="1:4">
      <c r="A39" s="16" t="s">
        <v>36</v>
      </c>
      <c r="B39" s="33">
        <v>21258.7</v>
      </c>
      <c r="C39" s="33">
        <v>0</v>
      </c>
      <c r="D39" s="23">
        <f t="shared" si="1"/>
        <v>0</v>
      </c>
    </row>
    <row r="40" spans="1:4">
      <c r="A40" s="16" t="s">
        <v>37</v>
      </c>
      <c r="B40" s="33">
        <v>33548.400000000001</v>
      </c>
      <c r="C40" s="33">
        <v>0</v>
      </c>
      <c r="D40" s="23">
        <f t="shared" si="1"/>
        <v>0</v>
      </c>
    </row>
    <row r="41" spans="1:4">
      <c r="A41" s="20" t="s">
        <v>38</v>
      </c>
      <c r="B41" s="33">
        <v>3983.9</v>
      </c>
      <c r="C41" s="33">
        <v>0</v>
      </c>
      <c r="D41" s="23">
        <f t="shared" si="1"/>
        <v>0</v>
      </c>
    </row>
    <row r="42" spans="1:4">
      <c r="A42" s="17" t="s">
        <v>19</v>
      </c>
      <c r="B42" s="34">
        <f>B43+B44+B45+B46</f>
        <v>415800.6</v>
      </c>
      <c r="C42" s="34">
        <f>C43+C44+C45+C46-0.1</f>
        <v>4404.3999999999996</v>
      </c>
      <c r="D42" s="22">
        <f t="shared" si="1"/>
        <v>1.0592577307488252E-2</v>
      </c>
    </row>
    <row r="43" spans="1:4">
      <c r="A43" s="16" t="s">
        <v>39</v>
      </c>
      <c r="B43" s="33">
        <v>162327.6</v>
      </c>
      <c r="C43" s="33">
        <v>1641.8</v>
      </c>
      <c r="D43" s="23">
        <f t="shared" si="1"/>
        <v>1.0114114913298786E-2</v>
      </c>
    </row>
    <row r="44" spans="1:4">
      <c r="A44" s="16" t="s">
        <v>40</v>
      </c>
      <c r="B44" s="33">
        <v>15370.4</v>
      </c>
      <c r="C44" s="33">
        <v>0</v>
      </c>
      <c r="D44" s="23">
        <f t="shared" si="1"/>
        <v>0</v>
      </c>
    </row>
    <row r="45" spans="1:4">
      <c r="A45" s="16" t="s">
        <v>41</v>
      </c>
      <c r="B45" s="33">
        <v>214901</v>
      </c>
      <c r="C45" s="33">
        <v>2136.5</v>
      </c>
      <c r="D45" s="23">
        <f t="shared" si="1"/>
        <v>9.9417871485009378E-3</v>
      </c>
    </row>
    <row r="46" spans="1:4" ht="26.4">
      <c r="A46" s="16" t="s">
        <v>42</v>
      </c>
      <c r="B46" s="33">
        <v>23201.599999999999</v>
      </c>
      <c r="C46" s="33">
        <v>626.20000000000005</v>
      </c>
      <c r="D46" s="23">
        <f t="shared" si="1"/>
        <v>2.6989517964278328E-2</v>
      </c>
    </row>
    <row r="47" spans="1:4">
      <c r="A47" s="17" t="s">
        <v>15</v>
      </c>
      <c r="B47" s="34">
        <f>B48+B49+B51+B52+B50</f>
        <v>778360</v>
      </c>
      <c r="C47" s="34">
        <f>C48+C49+C51+C52+C50</f>
        <v>23749.7</v>
      </c>
      <c r="D47" s="22">
        <f t="shared" si="1"/>
        <v>3.0512487794850714E-2</v>
      </c>
    </row>
    <row r="48" spans="1:4">
      <c r="A48" s="16" t="s">
        <v>43</v>
      </c>
      <c r="B48" s="33">
        <v>299949.3</v>
      </c>
      <c r="C48" s="33">
        <v>10644.7</v>
      </c>
      <c r="D48" s="23">
        <f t="shared" si="1"/>
        <v>3.548833086124889E-2</v>
      </c>
    </row>
    <row r="49" spans="1:4">
      <c r="A49" s="16" t="s">
        <v>44</v>
      </c>
      <c r="B49" s="33">
        <v>285630.3</v>
      </c>
      <c r="C49" s="33">
        <v>8729.5</v>
      </c>
      <c r="D49" s="23">
        <f t="shared" si="1"/>
        <v>3.0562233768616286E-2</v>
      </c>
    </row>
    <row r="50" spans="1:4">
      <c r="A50" s="16" t="s">
        <v>60</v>
      </c>
      <c r="B50" s="33">
        <v>108260.5</v>
      </c>
      <c r="C50" s="33">
        <v>2667.7</v>
      </c>
      <c r="D50" s="23">
        <f t="shared" si="1"/>
        <v>2.4641489740025214E-2</v>
      </c>
    </row>
    <row r="51" spans="1:4">
      <c r="A51" s="16" t="s">
        <v>45</v>
      </c>
      <c r="B51" s="33">
        <v>15064.1</v>
      </c>
      <c r="C51" s="33">
        <v>469</v>
      </c>
      <c r="D51" s="23">
        <f t="shared" si="1"/>
        <v>3.1133622320616564E-2</v>
      </c>
    </row>
    <row r="52" spans="1:4">
      <c r="A52" s="16" t="s">
        <v>46</v>
      </c>
      <c r="B52" s="33">
        <v>69455.8</v>
      </c>
      <c r="C52" s="33">
        <v>1238.8</v>
      </c>
      <c r="D52" s="23">
        <f t="shared" si="1"/>
        <v>1.783580348941341E-2</v>
      </c>
    </row>
    <row r="53" spans="1:4">
      <c r="A53" s="17" t="s">
        <v>47</v>
      </c>
      <c r="B53" s="34">
        <f>SUM(B54:B55)</f>
        <v>134098.1</v>
      </c>
      <c r="C53" s="34">
        <f>SUM(C54:C55)+0.1</f>
        <v>3099.8999999999996</v>
      </c>
      <c r="D53" s="22">
        <f t="shared" si="1"/>
        <v>2.3116658625289988E-2</v>
      </c>
    </row>
    <row r="54" spans="1:4">
      <c r="A54" s="16" t="s">
        <v>48</v>
      </c>
      <c r="B54" s="33">
        <v>94304.7</v>
      </c>
      <c r="C54" s="33">
        <v>2221.1999999999998</v>
      </c>
      <c r="D54" s="23">
        <f t="shared" si="1"/>
        <v>2.3553439012053482E-2</v>
      </c>
    </row>
    <row r="55" spans="1:4">
      <c r="A55" s="16" t="s">
        <v>49</v>
      </c>
      <c r="B55" s="33">
        <v>39793.4</v>
      </c>
      <c r="C55" s="33">
        <v>878.6</v>
      </c>
      <c r="D55" s="23">
        <f t="shared" si="1"/>
        <v>2.2079038232470712E-2</v>
      </c>
    </row>
    <row r="56" spans="1:4" hidden="1">
      <c r="A56" s="17" t="s">
        <v>50</v>
      </c>
      <c r="B56" s="34">
        <f>B57</f>
        <v>0</v>
      </c>
      <c r="C56" s="34">
        <f>C57</f>
        <v>0</v>
      </c>
      <c r="D56" s="23" t="e">
        <f t="shared" si="1"/>
        <v>#DIV/0!</v>
      </c>
    </row>
    <row r="57" spans="1:4" hidden="1">
      <c r="A57" s="16" t="s">
        <v>51</v>
      </c>
      <c r="B57" s="33">
        <v>0</v>
      </c>
      <c r="C57" s="33">
        <v>0</v>
      </c>
      <c r="D57" s="23" t="e">
        <f t="shared" si="1"/>
        <v>#DIV/0!</v>
      </c>
    </row>
    <row r="58" spans="1:4">
      <c r="A58" s="17" t="s">
        <v>50</v>
      </c>
      <c r="B58" s="34">
        <f>B59</f>
        <v>0</v>
      </c>
      <c r="C58" s="34">
        <f t="shared" ref="C58" si="2">C59</f>
        <v>0</v>
      </c>
      <c r="D58" s="22"/>
    </row>
    <row r="59" spans="1:4">
      <c r="A59" s="16" t="s">
        <v>90</v>
      </c>
      <c r="B59" s="33">
        <v>0</v>
      </c>
      <c r="C59" s="33">
        <v>0</v>
      </c>
      <c r="D59" s="23"/>
    </row>
    <row r="60" spans="1:4">
      <c r="A60" s="17" t="s">
        <v>52</v>
      </c>
      <c r="B60" s="34">
        <f>B61+B62+B63+B64</f>
        <v>65097.9</v>
      </c>
      <c r="C60" s="34">
        <f>C61+C62+C63+C64-0.1</f>
        <v>69.099999999999994</v>
      </c>
      <c r="D60" s="22">
        <f t="shared" si="1"/>
        <v>1.0614781736430821E-3</v>
      </c>
    </row>
    <row r="61" spans="1:4">
      <c r="A61" s="16" t="s">
        <v>53</v>
      </c>
      <c r="B61" s="33">
        <v>1810</v>
      </c>
      <c r="C61" s="33">
        <v>1.5</v>
      </c>
      <c r="D61" s="23">
        <f t="shared" si="1"/>
        <v>8.2872928176795581E-4</v>
      </c>
    </row>
    <row r="62" spans="1:4">
      <c r="A62" s="16" t="s">
        <v>54</v>
      </c>
      <c r="B62" s="33">
        <v>34586</v>
      </c>
      <c r="C62" s="33">
        <v>0</v>
      </c>
      <c r="D62" s="23">
        <f t="shared" si="1"/>
        <v>0</v>
      </c>
    </row>
    <row r="63" spans="1:4">
      <c r="A63" s="16" t="s">
        <v>55</v>
      </c>
      <c r="B63" s="33">
        <v>27347.599999999999</v>
      </c>
      <c r="C63" s="33">
        <v>62.6</v>
      </c>
      <c r="D63" s="23">
        <f t="shared" si="1"/>
        <v>2.2890491304538609E-3</v>
      </c>
    </row>
    <row r="64" spans="1:4">
      <c r="A64" s="16" t="s">
        <v>56</v>
      </c>
      <c r="B64" s="33">
        <v>1354.3</v>
      </c>
      <c r="C64" s="33">
        <v>5.0999999999999996</v>
      </c>
      <c r="D64" s="23">
        <f t="shared" si="1"/>
        <v>3.7657830613601123E-3</v>
      </c>
    </row>
    <row r="65" spans="1:8">
      <c r="A65" s="17" t="s">
        <v>20</v>
      </c>
      <c r="B65" s="34">
        <f>SUM(B66:B69)</f>
        <v>35696.300000000003</v>
      </c>
      <c r="C65" s="34">
        <f>SUM(C66:C69)</f>
        <v>1034.8</v>
      </c>
      <c r="D65" s="22">
        <f t="shared" si="1"/>
        <v>2.8988998859825806E-2</v>
      </c>
    </row>
    <row r="66" spans="1:8">
      <c r="A66" s="16" t="s">
        <v>57</v>
      </c>
      <c r="B66" s="33">
        <v>607.70000000000005</v>
      </c>
      <c r="C66" s="33">
        <v>8.4</v>
      </c>
      <c r="D66" s="23">
        <f t="shared" si="1"/>
        <v>1.3822609840381767E-2</v>
      </c>
    </row>
    <row r="67" spans="1:8">
      <c r="A67" s="16" t="s">
        <v>58</v>
      </c>
      <c r="B67" s="33">
        <v>5046.3</v>
      </c>
      <c r="C67" s="33">
        <v>298</v>
      </c>
      <c r="D67" s="23">
        <f t="shared" si="1"/>
        <v>5.9053167667399875E-2</v>
      </c>
    </row>
    <row r="68" spans="1:8">
      <c r="A68" s="16" t="s">
        <v>93</v>
      </c>
      <c r="B68" s="33">
        <v>26611.8</v>
      </c>
      <c r="C68" s="33">
        <v>655.1</v>
      </c>
      <c r="D68" s="23">
        <f t="shared" si="1"/>
        <v>2.4616899270248536E-2</v>
      </c>
    </row>
    <row r="69" spans="1:8" ht="26.4">
      <c r="A69" s="16" t="s">
        <v>59</v>
      </c>
      <c r="B69" s="33">
        <v>3430.5</v>
      </c>
      <c r="C69" s="33">
        <v>73.3</v>
      </c>
      <c r="D69" s="23">
        <f t="shared" si="1"/>
        <v>2.1367147646115726E-2</v>
      </c>
      <c r="G69" s="29"/>
    </row>
    <row r="70" spans="1:8" ht="26.4" hidden="1">
      <c r="A70" s="17" t="s">
        <v>76</v>
      </c>
      <c r="B70" s="34">
        <f>B71</f>
        <v>0</v>
      </c>
      <c r="C70" s="34">
        <f>C71</f>
        <v>0</v>
      </c>
      <c r="D70" s="23" t="e">
        <f t="shared" si="1"/>
        <v>#DIV/0!</v>
      </c>
      <c r="G70" s="29"/>
    </row>
    <row r="71" spans="1:8" ht="26.4" hidden="1">
      <c r="A71" s="16" t="s">
        <v>77</v>
      </c>
      <c r="B71" s="33"/>
      <c r="C71" s="33"/>
      <c r="D71" s="23" t="e">
        <f t="shared" si="1"/>
        <v>#DIV/0!</v>
      </c>
      <c r="F71" s="31"/>
      <c r="G71" s="31"/>
    </row>
    <row r="72" spans="1:8">
      <c r="A72" s="7" t="s">
        <v>18</v>
      </c>
      <c r="B72" s="36">
        <f>B25+B33+B35+B38+B42+B47+B53+B56+B60+B65+B70+B58</f>
        <v>1608189.1</v>
      </c>
      <c r="C72" s="36">
        <f>C25+C33+C35+C38+C42+C47+C53+C56+C60+C65+C70+C58</f>
        <v>33807</v>
      </c>
      <c r="D72" s="22">
        <f t="shared" si="1"/>
        <v>2.102178158028804E-2</v>
      </c>
      <c r="E72" s="29"/>
      <c r="G72" s="1"/>
      <c r="H72" s="1"/>
    </row>
    <row r="73" spans="1:8">
      <c r="A73" s="7"/>
      <c r="B73" s="8"/>
      <c r="C73" s="8"/>
      <c r="D73" s="27"/>
      <c r="E73" s="1"/>
      <c r="F73" s="1"/>
      <c r="G73" s="29"/>
    </row>
    <row r="74" spans="1:8" ht="15.6">
      <c r="A74" s="76" t="s">
        <v>61</v>
      </c>
      <c r="B74" s="76"/>
      <c r="C74" s="76"/>
      <c r="D74" s="76"/>
    </row>
    <row r="75" spans="1:8">
      <c r="A75" s="3" t="s">
        <v>2</v>
      </c>
      <c r="B75" s="3" t="s">
        <v>3</v>
      </c>
      <c r="C75" s="3" t="s">
        <v>4</v>
      </c>
      <c r="D75" s="3" t="s">
        <v>5</v>
      </c>
    </row>
    <row r="76" spans="1:8" ht="26.4">
      <c r="A76" s="25" t="s">
        <v>62</v>
      </c>
      <c r="B76" s="37">
        <v>790505</v>
      </c>
      <c r="C76" s="37">
        <v>22577.1</v>
      </c>
      <c r="D76" s="23">
        <f>C76/B76</f>
        <v>2.8560350661918647E-2</v>
      </c>
    </row>
    <row r="77" spans="1:8" ht="39.6">
      <c r="A77" s="25" t="s">
        <v>63</v>
      </c>
      <c r="B77" s="37">
        <v>166408.5</v>
      </c>
      <c r="C77" s="37">
        <v>3866.1</v>
      </c>
      <c r="D77" s="23">
        <f t="shared" ref="D77:D86" si="3">C77/B77</f>
        <v>2.3232587277693145E-2</v>
      </c>
    </row>
    <row r="78" spans="1:8" ht="39.6">
      <c r="A78" s="25" t="s">
        <v>64</v>
      </c>
      <c r="B78" s="37">
        <v>50760.4</v>
      </c>
      <c r="C78" s="37">
        <v>1503.7</v>
      </c>
      <c r="D78" s="23">
        <f t="shared" si="3"/>
        <v>2.9623486024538813E-2</v>
      </c>
      <c r="F78" s="29"/>
      <c r="G78" s="29"/>
    </row>
    <row r="79" spans="1:8" ht="52.8">
      <c r="A79" s="25" t="s">
        <v>65</v>
      </c>
      <c r="B79" s="37">
        <v>162346.79999999999</v>
      </c>
      <c r="C79" s="37">
        <v>0</v>
      </c>
      <c r="D79" s="23">
        <f t="shared" si="3"/>
        <v>0</v>
      </c>
      <c r="E79" s="1"/>
    </row>
    <row r="80" spans="1:8" ht="26.4">
      <c r="A80" s="25" t="s">
        <v>66</v>
      </c>
      <c r="B80" s="37">
        <v>2920.5</v>
      </c>
      <c r="C80" s="37">
        <v>1.5</v>
      </c>
      <c r="D80" s="23">
        <f t="shared" si="3"/>
        <v>5.1361068310220854E-4</v>
      </c>
    </row>
    <row r="81" spans="1:8" ht="39.6">
      <c r="A81" s="25" t="s">
        <v>67</v>
      </c>
      <c r="B81" s="37">
        <v>54807.199999999997</v>
      </c>
      <c r="C81" s="37">
        <v>0</v>
      </c>
      <c r="D81" s="23">
        <f t="shared" si="3"/>
        <v>0</v>
      </c>
    </row>
    <row r="82" spans="1:8" ht="66">
      <c r="A82" s="25" t="s">
        <v>68</v>
      </c>
      <c r="B82" s="37">
        <v>78623.8</v>
      </c>
      <c r="C82" s="37">
        <v>2905.2</v>
      </c>
      <c r="D82" s="23">
        <f t="shared" si="3"/>
        <v>3.6950643443842697E-2</v>
      </c>
      <c r="F82" s="1"/>
    </row>
    <row r="83" spans="1:8" ht="26.4">
      <c r="A83" s="25" t="s">
        <v>69</v>
      </c>
      <c r="B83" s="37">
        <v>12158.4</v>
      </c>
      <c r="C83" s="37">
        <v>290.89999999999998</v>
      </c>
      <c r="D83" s="23">
        <f t="shared" si="3"/>
        <v>2.3925845505987628E-2</v>
      </c>
    </row>
    <row r="84" spans="1:8" ht="39.6">
      <c r="A84" s="25" t="s">
        <v>70</v>
      </c>
      <c r="B84" s="37">
        <v>300</v>
      </c>
      <c r="C84" s="37">
        <v>0</v>
      </c>
      <c r="D84" s="23">
        <f t="shared" si="3"/>
        <v>0</v>
      </c>
      <c r="E84" s="1"/>
      <c r="F84" s="1"/>
      <c r="G84" s="28"/>
    </row>
    <row r="85" spans="1:8" ht="39.6">
      <c r="A85" s="25" t="s">
        <v>74</v>
      </c>
      <c r="B85" s="37">
        <v>181780.4</v>
      </c>
      <c r="C85" s="37">
        <v>0</v>
      </c>
      <c r="D85" s="23">
        <f t="shared" si="3"/>
        <v>0</v>
      </c>
      <c r="E85" s="1"/>
      <c r="F85" s="1"/>
      <c r="G85" s="28"/>
    </row>
    <row r="86" spans="1:8">
      <c r="A86" s="26" t="s">
        <v>71</v>
      </c>
      <c r="B86" s="37">
        <v>107578.1</v>
      </c>
      <c r="C86" s="37">
        <v>2662.5</v>
      </c>
      <c r="D86" s="23">
        <f t="shared" si="3"/>
        <v>2.4749461089199381E-2</v>
      </c>
      <c r="E86" s="61"/>
      <c r="F86" s="61"/>
      <c r="G86" s="61"/>
    </row>
    <row r="87" spans="1:8">
      <c r="A87" s="7" t="s">
        <v>18</v>
      </c>
      <c r="B87" s="36">
        <f>SUM(B76:B86)</f>
        <v>1608189.0999999999</v>
      </c>
      <c r="C87" s="36">
        <f>SUM(C76:C86)</f>
        <v>33807</v>
      </c>
      <c r="D87" s="22">
        <f>C87/B87</f>
        <v>2.102178158028804E-2</v>
      </c>
      <c r="E87" s="1"/>
      <c r="F87" s="1"/>
      <c r="H87" s="29"/>
    </row>
    <row r="88" spans="1:8">
      <c r="A88" s="2"/>
      <c r="B88" s="2"/>
      <c r="C88" s="24"/>
      <c r="D88" s="2"/>
      <c r="E88" s="29"/>
      <c r="F88" s="29"/>
    </row>
    <row r="89" spans="1:8" ht="13.8">
      <c r="A89" s="52" t="s">
        <v>82</v>
      </c>
      <c r="B89" s="56">
        <f>B22-B72</f>
        <v>-232707.75000000023</v>
      </c>
      <c r="C89" s="56">
        <f>C22-C72</f>
        <v>-99341.3</v>
      </c>
      <c r="D89" s="7"/>
      <c r="E89" s="29"/>
    </row>
    <row r="90" spans="1:8" ht="27.6">
      <c r="A90" s="52" t="s">
        <v>83</v>
      </c>
      <c r="B90" s="55">
        <f>B91-B92</f>
        <v>0</v>
      </c>
      <c r="C90" s="55">
        <v>0</v>
      </c>
      <c r="D90" s="4"/>
      <c r="E90" s="29"/>
    </row>
    <row r="91" spans="1:8" ht="27.6">
      <c r="A91" s="54" t="s">
        <v>78</v>
      </c>
      <c r="B91" s="55"/>
      <c r="C91" s="55"/>
      <c r="D91" s="4"/>
      <c r="E91" s="29"/>
    </row>
    <row r="92" spans="1:8" ht="27.6">
      <c r="A92" s="54" t="s">
        <v>79</v>
      </c>
      <c r="B92" s="55">
        <v>0</v>
      </c>
      <c r="C92" s="55">
        <v>0</v>
      </c>
      <c r="D92" s="4"/>
      <c r="E92" s="29"/>
    </row>
    <row r="93" spans="1:8" ht="27.6">
      <c r="A93" s="52" t="s">
        <v>84</v>
      </c>
      <c r="B93" s="56">
        <f>B94+B95</f>
        <v>232707.75000000023</v>
      </c>
      <c r="C93" s="56">
        <f>C94+C95</f>
        <v>99341.3</v>
      </c>
      <c r="D93" s="4"/>
      <c r="E93" s="29"/>
    </row>
    <row r="94" spans="1:8" ht="13.8">
      <c r="A94" s="53" t="s">
        <v>80</v>
      </c>
      <c r="B94" s="55">
        <f>-B22</f>
        <v>-1375481.3499999999</v>
      </c>
      <c r="C94" s="55">
        <f>-C22</f>
        <v>65534.3</v>
      </c>
      <c r="D94" s="4"/>
      <c r="E94" s="29"/>
    </row>
    <row r="95" spans="1:8" ht="13.8">
      <c r="A95" s="53" t="s">
        <v>81</v>
      </c>
      <c r="B95" s="55">
        <f>B72+B92</f>
        <v>1608189.1</v>
      </c>
      <c r="C95" s="55">
        <f>C87+C92</f>
        <v>33807</v>
      </c>
      <c r="D95" s="4"/>
      <c r="E95" s="29"/>
    </row>
    <row r="96" spans="1:8" ht="27.6">
      <c r="A96" s="52" t="s">
        <v>85</v>
      </c>
      <c r="B96" s="56">
        <f>B90+B93</f>
        <v>232707.75000000023</v>
      </c>
      <c r="C96" s="56">
        <f>C90+C93+0.1</f>
        <v>99341.400000000009</v>
      </c>
      <c r="D96" s="4"/>
      <c r="E96" s="29"/>
    </row>
    <row r="97" spans="1:5" ht="13.8">
      <c r="A97" s="57"/>
      <c r="B97" s="58"/>
      <c r="C97" s="58"/>
      <c r="D97" s="11"/>
      <c r="E97" s="29"/>
    </row>
    <row r="98" spans="1:5">
      <c r="A98" s="75" t="s">
        <v>94</v>
      </c>
      <c r="B98" s="75"/>
      <c r="C98" s="32"/>
      <c r="D98" s="2"/>
      <c r="E98" s="29"/>
    </row>
    <row r="99" spans="1:5">
      <c r="A99" s="2" t="s">
        <v>95</v>
      </c>
      <c r="B99" s="10" t="s">
        <v>96</v>
      </c>
      <c r="C99" s="9"/>
      <c r="D99" s="2"/>
    </row>
    <row r="100" spans="1:5">
      <c r="A100" s="2" t="s">
        <v>97</v>
      </c>
      <c r="B100" s="10" t="s">
        <v>98</v>
      </c>
      <c r="C100" s="2"/>
      <c r="D100" s="2"/>
    </row>
    <row r="101" spans="1:5">
      <c r="A101" s="2" t="s">
        <v>19</v>
      </c>
      <c r="B101" s="10" t="s">
        <v>99</v>
      </c>
      <c r="C101" s="2"/>
      <c r="D101" s="2"/>
    </row>
    <row r="102" spans="1:5">
      <c r="A102" s="2" t="s">
        <v>15</v>
      </c>
      <c r="B102" s="10" t="s">
        <v>100</v>
      </c>
      <c r="C102" s="2"/>
      <c r="D102" s="2"/>
    </row>
    <row r="103" spans="1:5">
      <c r="A103" s="2" t="s">
        <v>101</v>
      </c>
      <c r="B103" s="10" t="s">
        <v>102</v>
      </c>
      <c r="C103" s="2"/>
      <c r="D103" s="2"/>
    </row>
    <row r="104" spans="1:5">
      <c r="A104" s="2" t="s">
        <v>20</v>
      </c>
      <c r="B104" s="10" t="s">
        <v>103</v>
      </c>
      <c r="C104" s="2"/>
      <c r="D104" s="2"/>
    </row>
    <row r="105" spans="1:5">
      <c r="A105" s="2" t="s">
        <v>104</v>
      </c>
      <c r="B105" s="10" t="s">
        <v>105</v>
      </c>
      <c r="C105" s="2"/>
      <c r="D105" s="2"/>
    </row>
    <row r="106" spans="1:5" ht="14.4">
      <c r="A106" s="73"/>
      <c r="B106" s="73"/>
      <c r="C106" s="2"/>
      <c r="D106" s="2"/>
    </row>
    <row r="107" spans="1:5">
      <c r="A107" s="74" t="s">
        <v>106</v>
      </c>
      <c r="B107" s="10" t="s">
        <v>107</v>
      </c>
      <c r="C107" s="2"/>
      <c r="D107" s="2"/>
    </row>
    <row r="108" spans="1:5">
      <c r="A108" s="12"/>
      <c r="B108" s="10"/>
      <c r="C108" s="2"/>
      <c r="D108" s="2"/>
    </row>
    <row r="109" spans="1:5">
      <c r="A109" s="13" t="s">
        <v>106</v>
      </c>
      <c r="B109" s="10" t="s">
        <v>108</v>
      </c>
      <c r="C109" s="2"/>
      <c r="D109" s="2"/>
    </row>
    <row r="110" spans="1:5">
      <c r="A110" s="2"/>
      <c r="B110" s="2"/>
      <c r="C110" s="2"/>
      <c r="D110" s="2"/>
    </row>
    <row r="111" spans="1:5">
      <c r="A111" s="2" t="s">
        <v>16</v>
      </c>
      <c r="B111" s="2"/>
      <c r="C111" s="2"/>
      <c r="D111" s="2"/>
    </row>
    <row r="114" spans="2:3">
      <c r="B114" s="29"/>
      <c r="C114" s="29"/>
    </row>
    <row r="115" spans="2:3">
      <c r="B115" s="29"/>
      <c r="C115" s="29"/>
    </row>
  </sheetData>
  <mergeCells count="6">
    <mergeCell ref="A98:B98"/>
    <mergeCell ref="A74:D74"/>
    <mergeCell ref="A24:D24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I3" sqref="I3"/>
    </sheetView>
  </sheetViews>
  <sheetFormatPr defaultRowHeight="13.2"/>
  <cols>
    <col min="1" max="1" width="42.33203125" customWidth="1"/>
    <col min="2" max="2" width="10.88671875" customWidth="1"/>
    <col min="3" max="3" width="11" customWidth="1"/>
    <col min="4" max="4" width="9.88671875" customWidth="1"/>
    <col min="5" max="5" width="10.6640625" customWidth="1"/>
  </cols>
  <sheetData>
    <row r="1" spans="1:5" ht="27.6" customHeight="1">
      <c r="A1" s="82" t="s">
        <v>61</v>
      </c>
      <c r="B1" s="83"/>
      <c r="C1" s="83"/>
      <c r="D1" s="83"/>
      <c r="E1" s="83"/>
    </row>
    <row r="2" spans="1:5" ht="15.6">
      <c r="A2" s="3" t="s">
        <v>2</v>
      </c>
      <c r="B2" s="62">
        <v>2021</v>
      </c>
      <c r="C2" s="62">
        <v>2022</v>
      </c>
      <c r="D2" s="62">
        <v>2023</v>
      </c>
      <c r="E2" s="70">
        <v>2024</v>
      </c>
    </row>
    <row r="3" spans="1:5" ht="46.8">
      <c r="A3" s="68" t="s">
        <v>62</v>
      </c>
      <c r="B3" s="63">
        <v>711.6</v>
      </c>
      <c r="C3" s="63">
        <v>693.6</v>
      </c>
      <c r="D3" s="65">
        <v>692.7</v>
      </c>
      <c r="E3" s="64">
        <v>679.2</v>
      </c>
    </row>
    <row r="4" spans="1:5" ht="46.8">
      <c r="A4" s="68" t="s">
        <v>63</v>
      </c>
      <c r="B4" s="63">
        <v>148.6</v>
      </c>
      <c r="C4" s="63">
        <v>142.6</v>
      </c>
      <c r="D4" s="65">
        <v>142.6</v>
      </c>
      <c r="E4" s="64">
        <v>142.6</v>
      </c>
    </row>
    <row r="5" spans="1:5" ht="69.599999999999994" customHeight="1">
      <c r="A5" s="68" t="s">
        <v>64</v>
      </c>
      <c r="B5" s="63">
        <v>56.8</v>
      </c>
      <c r="C5" s="63">
        <v>45.2</v>
      </c>
      <c r="D5" s="65">
        <v>44.9</v>
      </c>
      <c r="E5" s="64">
        <v>44.9</v>
      </c>
    </row>
    <row r="6" spans="1:5" ht="78">
      <c r="A6" s="68" t="s">
        <v>65</v>
      </c>
      <c r="B6" s="63">
        <v>400.8</v>
      </c>
      <c r="C6" s="63">
        <v>364.2</v>
      </c>
      <c r="D6" s="65">
        <v>69.7</v>
      </c>
      <c r="E6" s="64">
        <v>15.7</v>
      </c>
    </row>
    <row r="7" spans="1:5" ht="46.8">
      <c r="A7" s="68" t="s">
        <v>66</v>
      </c>
      <c r="B7" s="63">
        <v>1.8</v>
      </c>
      <c r="C7" s="63">
        <v>3.2</v>
      </c>
      <c r="D7" s="65">
        <v>3.2</v>
      </c>
      <c r="E7" s="64">
        <v>3.2</v>
      </c>
    </row>
    <row r="8" spans="1:5" ht="62.4">
      <c r="A8" s="68" t="s">
        <v>67</v>
      </c>
      <c r="B8" s="63">
        <v>106.8</v>
      </c>
      <c r="C8" s="63">
        <v>48.9</v>
      </c>
      <c r="D8" s="65">
        <v>48.7</v>
      </c>
      <c r="E8" s="64">
        <v>48.8</v>
      </c>
    </row>
    <row r="9" spans="1:5" ht="109.2">
      <c r="A9" s="68" t="s">
        <v>68</v>
      </c>
      <c r="B9" s="63">
        <v>74.7</v>
      </c>
      <c r="C9" s="63">
        <v>70.400000000000006</v>
      </c>
      <c r="D9" s="65">
        <v>70.8</v>
      </c>
      <c r="E9" s="64">
        <v>70.8</v>
      </c>
    </row>
    <row r="10" spans="1:5" ht="46.8">
      <c r="A10" s="68" t="s">
        <v>69</v>
      </c>
      <c r="B10" s="63">
        <v>9.6999999999999993</v>
      </c>
      <c r="C10" s="63">
        <v>11.2</v>
      </c>
      <c r="D10" s="65">
        <v>10.9</v>
      </c>
      <c r="E10" s="64">
        <v>10.9</v>
      </c>
    </row>
    <row r="11" spans="1:5" ht="62.4">
      <c r="A11" s="68" t="s">
        <v>70</v>
      </c>
      <c r="B11" s="63">
        <v>1.8</v>
      </c>
      <c r="C11" s="63">
        <v>1.8</v>
      </c>
      <c r="D11" s="65">
        <v>1.8</v>
      </c>
      <c r="E11" s="64">
        <v>1.8</v>
      </c>
    </row>
    <row r="12" spans="1:5" ht="46.8">
      <c r="A12" s="68" t="s">
        <v>74</v>
      </c>
      <c r="B12" s="63">
        <v>20.3</v>
      </c>
      <c r="C12" s="63">
        <v>92.204999999999998</v>
      </c>
      <c r="D12" s="65">
        <v>19.100000000000001</v>
      </c>
      <c r="E12" s="64">
        <v>21</v>
      </c>
    </row>
    <row r="13" spans="1:5" ht="16.8">
      <c r="A13" s="69" t="s">
        <v>71</v>
      </c>
      <c r="B13" s="63">
        <v>79.3</v>
      </c>
      <c r="C13" s="63">
        <v>106</v>
      </c>
      <c r="D13" s="65">
        <v>70.5</v>
      </c>
      <c r="E13" s="64">
        <v>70.599999999999994</v>
      </c>
    </row>
    <row r="14" spans="1:5" ht="16.8">
      <c r="A14" s="67" t="s">
        <v>88</v>
      </c>
      <c r="B14" s="63">
        <v>0</v>
      </c>
      <c r="C14" s="63">
        <v>0</v>
      </c>
      <c r="D14" s="65">
        <v>60.2</v>
      </c>
      <c r="E14" s="64">
        <v>114</v>
      </c>
    </row>
    <row r="15" spans="1:5" ht="16.8">
      <c r="A15" s="7" t="s">
        <v>18</v>
      </c>
      <c r="B15" s="66">
        <f>SUM(B3:B13)</f>
        <v>1612.1999999999998</v>
      </c>
      <c r="C15" s="66">
        <f>SUM(C3:C13)+0.1</f>
        <v>1579.4050000000002</v>
      </c>
      <c r="D15" s="66">
        <f>SUM(D3:D14)</f>
        <v>1235.1000000000001</v>
      </c>
      <c r="E15" s="66">
        <f>SUM(E3:E14)+0.1</f>
        <v>1223.5999999999999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2023-02-03T03:11:32Z</cp:lastPrinted>
  <dcterms:created xsi:type="dcterms:W3CDTF">1996-10-08T23:32:33Z</dcterms:created>
  <dcterms:modified xsi:type="dcterms:W3CDTF">2023-03-02T08:30:30Z</dcterms:modified>
</cp:coreProperties>
</file>